
<file path=[Content_Types].xml><?xml version="1.0" encoding="utf-8"?>
<Types xmlns="http://schemas.openxmlformats.org/package/2006/content-types">
  <Default Extension="1a33b5115bfc290abc8869de29ebd567" ContentType="image/jpeg"/>
  <Default Extension="bin" ContentType="application/vnd.openxmlformats-officedocument.spreadsheetml.printerSettings"/>
  <Default Extension="c539b9f51fab19118f14abd9eedad36f"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vanderendegroep-my.sharepoint.com/personal/ab_vanderendegroup_com/Documents/Documenten/Mijn excel/"/>
    </mc:Choice>
  </mc:AlternateContent>
  <xr:revisionPtr revIDLastSave="135" documentId="8_{A68FD3E8-FFC7-4DB3-96C3-22181302BD3F}" xr6:coauthVersionLast="47" xr6:coauthVersionMax="47" xr10:uidLastSave="{0B5FAFEE-B72C-4CB0-9F7D-19DF86C8D650}"/>
  <workbookProtection workbookAlgorithmName="SHA-512" workbookHashValue="W0Rq/43g8Xz7GWuv2OyptJ7SKBGqfufAf3iEJt5AgNrAK079O0OFXvKYEkXxrKun8LRLBbF9EX+w39H1NFTkDQ==" workbookSaltValue="LoYAPpi/3baZ28WzcRmIkw==" workbookSpinCount="100000" lockStructure="1"/>
  <bookViews>
    <workbookView xWindow="-120" yWindow="-120" windowWidth="29040" windowHeight="15720" tabRatio="742" xr2:uid="{DCB251D8-1AD0-4937-8AE3-090711742EE2}"/>
  </bookViews>
  <sheets>
    <sheet name="Zoekfunctie" sheetId="1" r:id="rId1"/>
    <sheet name="Database" sheetId="2" state="hidden" r:id="rId2"/>
    <sheet name="Opmerkingen" sheetId="16" state="hidden" r:id="rId3"/>
    <sheet name="SHE onderdelen" sheetId="9" state="hidden" r:id="rId4"/>
    <sheet name="FHE onderdelen" sheetId="10" state="hidden" r:id="rId5"/>
    <sheet name="FCE Onderdelen" sheetId="12" state="hidden" r:id="rId6"/>
    <sheet name="eSHE onderdelen" sheetId="13" state="hidden" r:id="rId7"/>
    <sheet name="NSC onderdelen" sheetId="14" state="hidden" r:id="rId8"/>
    <sheet name="LNE onderdelen" sheetId="15" state="hidden" r:id="rId9"/>
    <sheet name="eHM onderdelen" sheetId="17" state="hidden" r:id="rId10"/>
  </sheets>
  <definedNames>
    <definedName name="_xlnm._FilterDatabase" localSheetId="9" hidden="1">'eHM onderdelen'!$A$2:$F$369</definedName>
    <definedName name="_xlnm._FilterDatabase" localSheetId="6" hidden="1">'eSHE onderdelen'!$A$2:$F$90</definedName>
    <definedName name="_xlnm._FilterDatabase" localSheetId="5" hidden="1">'FCE Onderdelen'!$A$2:$F$2</definedName>
    <definedName name="_xlnm._FilterDatabase" localSheetId="4" hidden="1">'FHE onderdelen'!$A$2:$F$2</definedName>
    <definedName name="_xlnm._FilterDatabase" localSheetId="8" hidden="1">'LNE onderdelen'!$A$2:$F$175</definedName>
    <definedName name="_xlnm._FilterDatabase" localSheetId="7" hidden="1">'NSC onderdelen'!$A$2:$F$134</definedName>
    <definedName name="_xlnm._FilterDatabase" localSheetId="3" hidden="1">'SHE onderdelen'!$A$2:$F$2</definedName>
    <definedName name="eHM">'eHM onderdelen'!$A$3:$A$369</definedName>
    <definedName name="eSHE">'eSHE onderdelen'!$A$3:$A$90</definedName>
    <definedName name="FCE">'FCE Onderdelen'!$A$3:$A$105</definedName>
    <definedName name="FHE">'FHE onderdelen'!$A$3:$A$119</definedName>
    <definedName name="LNE">'LNE onderdelen'!$A$3:$A$175</definedName>
    <definedName name="NSC">'NSC onderdelen'!$A$3:$A$134</definedName>
    <definedName name="SHE">'SHE onderdelen'!$A$3:$A$76</definedName>
    <definedName name="TypePompen">Database!$B$2:$B$7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6" i="1" l="1"/>
  <c r="H26" i="2"/>
  <c r="H27" i="2"/>
  <c r="H28" i="2"/>
  <c r="H29" i="2"/>
  <c r="H30" i="2"/>
  <c r="C19" i="1"/>
  <c r="C16" i="1"/>
  <c r="C18" i="1"/>
  <c r="C17" i="1"/>
  <c r="C15" i="1"/>
  <c r="C14" i="1"/>
  <c r="E19" i="1"/>
  <c r="D19" i="1"/>
  <c r="B16" i="1"/>
  <c r="B19" i="1"/>
  <c r="H1367" i="2"/>
  <c r="C12" i="2" a="1"/>
  <c r="C12" i="2"/>
  <c r="C11" i="2" a="1"/>
  <c r="C11" i="2"/>
  <c r="I1" i="1" s="1"/>
  <c r="D10" i="1"/>
  <c r="D9" i="1"/>
  <c r="D8" i="1"/>
  <c r="E18" i="1"/>
  <c r="E17" i="1"/>
  <c r="E15" i="1"/>
  <c r="E14" i="1"/>
  <c r="H3" i="2" l="1"/>
  <c r="H4" i="2"/>
  <c r="H5" i="2"/>
  <c r="H6" i="2"/>
  <c r="H7" i="2"/>
  <c r="H8" i="2"/>
  <c r="H9" i="2"/>
  <c r="H10" i="2"/>
  <c r="H11" i="2"/>
  <c r="H12" i="2"/>
  <c r="H13" i="2"/>
  <c r="H14" i="2"/>
  <c r="H15" i="2"/>
  <c r="H16" i="2"/>
  <c r="H17" i="2"/>
  <c r="H18" i="2"/>
  <c r="H19" i="2"/>
  <c r="H20" i="2"/>
  <c r="H21" i="2"/>
  <c r="H22" i="2"/>
  <c r="H23" i="2"/>
  <c r="H24" i="2"/>
  <c r="H25"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2" i="2"/>
  <c r="G1" i="1"/>
  <c r="B26" i="1"/>
  <c r="B30" i="1"/>
  <c r="B28" i="1"/>
  <c r="B24" i="1"/>
  <c r="B22" i="1"/>
  <c r="B23" i="1"/>
  <c r="B21" i="1"/>
  <c r="B18" i="1"/>
  <c r="B17" i="1"/>
  <c r="B15" i="1"/>
  <c r="B14" i="1"/>
  <c r="B12" i="1"/>
  <c r="D7" i="1"/>
  <c r="C7" i="1"/>
  <c r="B7" i="1"/>
  <c r="E13" i="1"/>
  <c r="D13" i="1"/>
  <c r="C13" i="1"/>
  <c r="B13" i="1"/>
  <c r="C8" i="2"/>
  <c r="C3" i="2"/>
  <c r="C4" i="2"/>
  <c r="C5" i="2"/>
  <c r="C6" i="2"/>
  <c r="C7" i="2"/>
  <c r="C2" i="2"/>
  <c r="D16" i="1"/>
  <c r="D18" i="1"/>
  <c r="D15" i="1"/>
  <c r="D17" i="1"/>
  <c r="D14"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5">
    <bk>
      <extLst>
        <ext uri="{3e2802c4-a4d2-4d8b-9148-e3be6c30e623}">
          <xlrd:rvb i="0"/>
        </ext>
      </extLst>
    </bk>
    <bk>
      <extLst>
        <ext uri="{3e2802c4-a4d2-4d8b-9148-e3be6c30e623}">
          <xlrd:rvb i="1"/>
        </ext>
      </extLst>
    </bk>
    <bk>
      <extLst>
        <ext uri="{3e2802c4-a4d2-4d8b-9148-e3be6c30e623}">
          <xlrd:rvb i="64"/>
        </ext>
      </extLst>
    </bk>
    <bk>
      <extLst>
        <ext uri="{3e2802c4-a4d2-4d8b-9148-e3be6c30e623}">
          <xlrd:rvb i="65"/>
        </ext>
      </extLst>
    </bk>
    <bk>
      <extLst>
        <ext uri="{3e2802c4-a4d2-4d8b-9148-e3be6c30e623}">
          <xlrd:rvb i="261"/>
        </ext>
      </extLst>
    </bk>
  </futureMetadata>
  <cellMetadata count="1">
    <bk>
      <rc t="1" v="0"/>
    </bk>
  </cellMetadata>
  <valueMetadata count="5">
    <bk>
      <rc t="2" v="0"/>
    </bk>
    <bk>
      <rc t="2" v="1"/>
    </bk>
    <bk>
      <rc t="2" v="2"/>
    </bk>
    <bk>
      <rc t="2" v="3"/>
    </bk>
    <bk>
      <rc t="2" v="4"/>
    </bk>
  </valueMetadata>
</metadata>
</file>

<file path=xl/sharedStrings.xml><?xml version="1.0" encoding="utf-8"?>
<sst xmlns="http://schemas.openxmlformats.org/spreadsheetml/2006/main" count="3369" uniqueCount="2690">
  <si>
    <t>Type</t>
  </si>
  <si>
    <t>SHE</t>
  </si>
  <si>
    <t>FHE</t>
  </si>
  <si>
    <t>FCE</t>
  </si>
  <si>
    <t>SHE 32-125/07</t>
  </si>
  <si>
    <t>SHE 32-125/11</t>
  </si>
  <si>
    <t>SHE 32-160/15</t>
  </si>
  <si>
    <t>SHE 32-160/22</t>
  </si>
  <si>
    <t>SHE 32-200/30</t>
  </si>
  <si>
    <t>SHE 32-200/30P</t>
  </si>
  <si>
    <t>SHE 32-200/40</t>
  </si>
  <si>
    <t>SHE 32-200/40P</t>
  </si>
  <si>
    <t>SHE 32-250/55</t>
  </si>
  <si>
    <t>SHE 32-250/55P</t>
  </si>
  <si>
    <t>SHE 32-250/75P</t>
  </si>
  <si>
    <t>SHE 32-250/110</t>
  </si>
  <si>
    <t>SHE 32-250/110P</t>
  </si>
  <si>
    <t>SHE 40-125/11</t>
  </si>
  <si>
    <t>SHE 40-125/15</t>
  </si>
  <si>
    <t>SHE 40-125/22</t>
  </si>
  <si>
    <t>SHE 40-160/30</t>
  </si>
  <si>
    <t>SHE 40-160/30P</t>
  </si>
  <si>
    <t>SHE 40-160/40</t>
  </si>
  <si>
    <t>SHE 40-160/40P</t>
  </si>
  <si>
    <t>SHE 40-200/55</t>
  </si>
  <si>
    <t>SHE 40-200/55P</t>
  </si>
  <si>
    <t>SHE 40-200/75</t>
  </si>
  <si>
    <t>SHE 40-200/75P</t>
  </si>
  <si>
    <t>SHE 40-250/92</t>
  </si>
  <si>
    <t>SHE 40-250/92P</t>
  </si>
  <si>
    <t>SHE 40-250/110</t>
  </si>
  <si>
    <t>SHE 40-250/110P</t>
  </si>
  <si>
    <t>SHE 40-250/150</t>
  </si>
  <si>
    <t>SHE 40-250/150P</t>
  </si>
  <si>
    <t>SHE 50-125/22</t>
  </si>
  <si>
    <t>SHE 50-125/30</t>
  </si>
  <si>
    <t>SHE 50-125/30P</t>
  </si>
  <si>
    <t>SHE 50-125/40</t>
  </si>
  <si>
    <t>SHE 50-125/40P</t>
  </si>
  <si>
    <t>SHE 50-160/55</t>
  </si>
  <si>
    <t>SHE 50-160/55P</t>
  </si>
  <si>
    <t>SHE 50-160/75</t>
  </si>
  <si>
    <t>SHE 50-160/75P</t>
  </si>
  <si>
    <t>SHE 50-200/92</t>
  </si>
  <si>
    <t>SHE 50-200/92P</t>
  </si>
  <si>
    <t>SHE 50-200/110</t>
  </si>
  <si>
    <t>SHE 50-200/110P</t>
  </si>
  <si>
    <t>SHE 50-250/150</t>
  </si>
  <si>
    <t>SHE 50-250/150P</t>
  </si>
  <si>
    <t>SHE 50-250/185</t>
  </si>
  <si>
    <t>SHE 50-250/185P</t>
  </si>
  <si>
    <t>SHE 50-250/220</t>
  </si>
  <si>
    <t>SHE 50-250/220P</t>
  </si>
  <si>
    <t>SHE 65-160/40</t>
  </si>
  <si>
    <t>SHE 65-160/40P</t>
  </si>
  <si>
    <t>SHE 65-160/55</t>
  </si>
  <si>
    <t>SHE 65-160/55P</t>
  </si>
  <si>
    <t>SHE 65-160/75</t>
  </si>
  <si>
    <t>SHE 65-160/75P</t>
  </si>
  <si>
    <t>SHE 65-160/92</t>
  </si>
  <si>
    <t>SHE 65-160/92P</t>
  </si>
  <si>
    <t>SHE 65-160/110</t>
  </si>
  <si>
    <t>SHE 65-160/110P</t>
  </si>
  <si>
    <t>SHE 65-200/150</t>
  </si>
  <si>
    <t>SHE 65-200/150P</t>
  </si>
  <si>
    <t>SHE 65-200/185</t>
  </si>
  <si>
    <t>SHE 65-200/185P</t>
  </si>
  <si>
    <t>SHE 65-200/220</t>
  </si>
  <si>
    <t>SHE 65-200/220P</t>
  </si>
  <si>
    <t>SHE 80-160/110</t>
  </si>
  <si>
    <t>SHE 80-160/110P</t>
  </si>
  <si>
    <t>SHE 80-160/150</t>
  </si>
  <si>
    <t>SHE 80-160/150P</t>
  </si>
  <si>
    <t>SHE 80-160/185</t>
  </si>
  <si>
    <t>SHE 80-160/185P</t>
  </si>
  <si>
    <t>SHE 80-200/220</t>
  </si>
  <si>
    <t>SHE 80-200/220P</t>
  </si>
  <si>
    <t>FHE 32-125/07</t>
  </si>
  <si>
    <t>FHE 32-125/11</t>
  </si>
  <si>
    <t>FHE 32-160/15</t>
  </si>
  <si>
    <t>FHE 32-160/22</t>
  </si>
  <si>
    <t>FHE 32-200/30</t>
  </si>
  <si>
    <t>FHE 32-200/30P</t>
  </si>
  <si>
    <t>FHE 32-200/40</t>
  </si>
  <si>
    <t>FHE 32-200/40P</t>
  </si>
  <si>
    <t>FHE 40-125/11</t>
  </si>
  <si>
    <t>FHE 40-125/15</t>
  </si>
  <si>
    <t>FHE 40-125/22</t>
  </si>
  <si>
    <t>FHE 40-160/30</t>
  </si>
  <si>
    <t>FHE 40-160/30P</t>
  </si>
  <si>
    <t>FHE 40-200/55</t>
  </si>
  <si>
    <t>FHE 40-200/55P</t>
  </si>
  <si>
    <t>FHE 40-200/75</t>
  </si>
  <si>
    <t>FHE 40-200/75P</t>
  </si>
  <si>
    <t>FHE 40-250/92</t>
  </si>
  <si>
    <t>FHE 40-250/92P</t>
  </si>
  <si>
    <t>FHE 40-250/110</t>
  </si>
  <si>
    <t>FHE 40-250/110P</t>
  </si>
  <si>
    <t>FHE 40-250/150</t>
  </si>
  <si>
    <t>FHE 40-250/150P</t>
  </si>
  <si>
    <t>FHE 50-125/22</t>
  </si>
  <si>
    <t>FHE 50-125/30</t>
  </si>
  <si>
    <t>FHE 50-125/30P</t>
  </si>
  <si>
    <t>FHE 50-125/40</t>
  </si>
  <si>
    <t>FHE 50-125/40P</t>
  </si>
  <si>
    <t>FHE 50-160/55</t>
  </si>
  <si>
    <t>FHE 50-160/55P</t>
  </si>
  <si>
    <t>FHE 50-160/75</t>
  </si>
  <si>
    <t>FHE 50-160/75P</t>
  </si>
  <si>
    <t>FHE 50-200/92</t>
  </si>
  <si>
    <t>FHE 50-200/92P</t>
  </si>
  <si>
    <t>FHE 50-200/110</t>
  </si>
  <si>
    <t>FHE 50-200/110P</t>
  </si>
  <si>
    <t>FHE 50-250/150</t>
  </si>
  <si>
    <t>FHE 50-250/150P</t>
  </si>
  <si>
    <t>FHE 50-250/185</t>
  </si>
  <si>
    <t>FHE 50-250/185P</t>
  </si>
  <si>
    <t>FHE 50-250/220</t>
  </si>
  <si>
    <t>FHE 50-250/220P</t>
  </si>
  <si>
    <t>FHE 65-125/40</t>
  </si>
  <si>
    <t>FHE 65-125/40P</t>
  </si>
  <si>
    <t>FHE 65-125/55</t>
  </si>
  <si>
    <t>FHE 65-125/55P</t>
  </si>
  <si>
    <t>FHE 65-125/75</t>
  </si>
  <si>
    <t>FHE 65-125/75P</t>
  </si>
  <si>
    <t>FHE 65-160/92</t>
  </si>
  <si>
    <t>FHE 65-160/92P</t>
  </si>
  <si>
    <t>FHE 65-160/110</t>
  </si>
  <si>
    <t>FHE 65-160/110P</t>
  </si>
  <si>
    <t>FHE 65-160/150</t>
  </si>
  <si>
    <t>FHE 65-160/150P</t>
  </si>
  <si>
    <t>FHE 65-200/150</t>
  </si>
  <si>
    <t>FHE 65-200/150P</t>
  </si>
  <si>
    <t>FHE 65-200/185</t>
  </si>
  <si>
    <t>FHE 65-200/185P</t>
  </si>
  <si>
    <t>FHE 65-200/220</t>
  </si>
  <si>
    <t>FHE 65-200/220P</t>
  </si>
  <si>
    <t>FHE 65-250/220</t>
  </si>
  <si>
    <t>FHE 65-250/220P</t>
  </si>
  <si>
    <t>FHE 80-160/110</t>
  </si>
  <si>
    <t>FHE 80-160/110P</t>
  </si>
  <si>
    <t>FHE 80-160/150</t>
  </si>
  <si>
    <t>FHE 80-160/150P</t>
  </si>
  <si>
    <t>FHE 80-160/185</t>
  </si>
  <si>
    <t>FHE 80-160/185P</t>
  </si>
  <si>
    <t>FHE 80-200/220</t>
  </si>
  <si>
    <t>FHE 80-200/220P</t>
  </si>
  <si>
    <t>FHE4 32-125/02A</t>
  </si>
  <si>
    <t>FHE4 32-125/02</t>
  </si>
  <si>
    <t>FHE4 32-160/02</t>
  </si>
  <si>
    <t>FHE4 32-160/03</t>
  </si>
  <si>
    <t>FHE4 32-200/03</t>
  </si>
  <si>
    <t>FHE4 32-200/05</t>
  </si>
  <si>
    <t>FHE4 40-125/02A</t>
  </si>
  <si>
    <t>FHE4 40-125/02</t>
  </si>
  <si>
    <t>FHE4 40-125/03</t>
  </si>
  <si>
    <t>FHE4 40-160/03</t>
  </si>
  <si>
    <t>FHE4 40-160/05</t>
  </si>
  <si>
    <t>FHE4 40-200/07</t>
  </si>
  <si>
    <t>FHE4 40-200/11</t>
  </si>
  <si>
    <t>FHE4 40-250/11</t>
  </si>
  <si>
    <t>FHE4 40-250/15</t>
  </si>
  <si>
    <t>FHE4 40-250/22</t>
  </si>
  <si>
    <t>FHE4 50-125/03A</t>
  </si>
  <si>
    <t>FHE4 50-125/03</t>
  </si>
  <si>
    <t>FHE4 50-125/05</t>
  </si>
  <si>
    <t>FHE4 50-160/07</t>
  </si>
  <si>
    <t>FHE4 50-160/11</t>
  </si>
  <si>
    <t>FHE4 50-200/11</t>
  </si>
  <si>
    <t>FHE4 50-200/15</t>
  </si>
  <si>
    <t>FHE4 50-250/22</t>
  </si>
  <si>
    <t>FHE4 50-250/30</t>
  </si>
  <si>
    <t>FHE4 65-125/05</t>
  </si>
  <si>
    <t>FHE4 65-125/07</t>
  </si>
  <si>
    <t>FHE4 65-125/11</t>
  </si>
  <si>
    <t>FHE4 65-160/11</t>
  </si>
  <si>
    <t>FHE4 65-160/15</t>
  </si>
  <si>
    <t>FHE4 65-160/22</t>
  </si>
  <si>
    <t>FHE4 65-200/15</t>
  </si>
  <si>
    <t>FHE4 65-200/22</t>
  </si>
  <si>
    <t>FHE4 65-200/30</t>
  </si>
  <si>
    <t>FHE4 65-250/30</t>
  </si>
  <si>
    <t>FHE4 65-250/40</t>
  </si>
  <si>
    <t>FHE4 65-250/55</t>
  </si>
  <si>
    <t>FHE4 80-160/15</t>
  </si>
  <si>
    <t>FHE4 80-160/22</t>
  </si>
  <si>
    <t>FHE4 80-200/30</t>
  </si>
  <si>
    <t>FHE4 80-200/40</t>
  </si>
  <si>
    <t>FHE4 80-250/40</t>
  </si>
  <si>
    <t>FHE4 80-250/55</t>
  </si>
  <si>
    <t>FHE4 80-250/75</t>
  </si>
  <si>
    <t>FCE 40-125/07</t>
  </si>
  <si>
    <t>FCE 40-125/11</t>
  </si>
  <si>
    <t>FCE 40-160/15</t>
  </si>
  <si>
    <t>FCE 40-160/22</t>
  </si>
  <si>
    <t>FCE 40-200/40</t>
  </si>
  <si>
    <t>FCE 40-200/40P</t>
  </si>
  <si>
    <t>FCE 40-200/55</t>
  </si>
  <si>
    <t>FCE 40-200/55P</t>
  </si>
  <si>
    <t>FCE 40-250/75</t>
  </si>
  <si>
    <t>FCE 40-250/75P</t>
  </si>
  <si>
    <t>FCE 40-250/110</t>
  </si>
  <si>
    <t>FCE 40-250/110P</t>
  </si>
  <si>
    <t>FCE 50-125/11</t>
  </si>
  <si>
    <t>FCE 50-125/15</t>
  </si>
  <si>
    <t>FCE 50-160/22</t>
  </si>
  <si>
    <t>FCE 50-160/30</t>
  </si>
  <si>
    <t>FCE 50-160/30P</t>
  </si>
  <si>
    <t>FCE 50-160/40</t>
  </si>
  <si>
    <t>FCE 50-160/40P</t>
  </si>
  <si>
    <t>FCE 50-200/55</t>
  </si>
  <si>
    <t>FCE 50-200/55P</t>
  </si>
  <si>
    <t>FCE 50-200/75</t>
  </si>
  <si>
    <t>FCE 50-200/75P</t>
  </si>
  <si>
    <t>FCE 50-250/92</t>
  </si>
  <si>
    <t>FCE 50-250/92P</t>
  </si>
  <si>
    <t>FCE 50-250/110</t>
  </si>
  <si>
    <t>FCE 50-250/110P</t>
  </si>
  <si>
    <t>FCE 50-250/150</t>
  </si>
  <si>
    <t>FCE 50-250/150P</t>
  </si>
  <si>
    <t>FCE 65-125/22</t>
  </si>
  <si>
    <t>FCE 65-125/30</t>
  </si>
  <si>
    <t>FCE 65-125/30P</t>
  </si>
  <si>
    <t>FCE 65-125/40</t>
  </si>
  <si>
    <t>FCE 65-125/40P</t>
  </si>
  <si>
    <t>FCE 65-160/55</t>
  </si>
  <si>
    <t>FCE 65-160/55P</t>
  </si>
  <si>
    <t>FCE 65-160/75</t>
  </si>
  <si>
    <t>FCE 65-160/75P</t>
  </si>
  <si>
    <t>FCE 65-200/92</t>
  </si>
  <si>
    <t>FCE 65-200/92P</t>
  </si>
  <si>
    <t>FCE 65-200/110</t>
  </si>
  <si>
    <t>FCE 65-200/110P</t>
  </si>
  <si>
    <t>FCE 65-250/150</t>
  </si>
  <si>
    <t>FCE 65-250/150P</t>
  </si>
  <si>
    <t>FCE 65-250/185</t>
  </si>
  <si>
    <t>FCE 65-250/185P</t>
  </si>
  <si>
    <t>FCE 65-250/220</t>
  </si>
  <si>
    <t>FCE 65-250/220P</t>
  </si>
  <si>
    <t>FCE 80-125/30</t>
  </si>
  <si>
    <t>FCE 80-125/30P</t>
  </si>
  <si>
    <t>FCE 80-125/40</t>
  </si>
  <si>
    <t>FCE 80-125/40P</t>
  </si>
  <si>
    <t>FCE 80-125/55</t>
  </si>
  <si>
    <t>FCE 80-125/55P</t>
  </si>
  <si>
    <t>FCE 80-160/75</t>
  </si>
  <si>
    <t>FCE 80-160/75P</t>
  </si>
  <si>
    <t>FCE 80-200/110</t>
  </si>
  <si>
    <t>FCE 80-200/110P</t>
  </si>
  <si>
    <t>FCE 80-200/150</t>
  </si>
  <si>
    <t>FCE 80-200/150P</t>
  </si>
  <si>
    <t>FCE 80-200/185</t>
  </si>
  <si>
    <t>FCE 80-200/185P</t>
  </si>
  <si>
    <t>FCE 80-200/220</t>
  </si>
  <si>
    <t>FCE 80-200/220P</t>
  </si>
  <si>
    <t>FCE 100-160/110</t>
  </si>
  <si>
    <t>FCE 100-160/110P</t>
  </si>
  <si>
    <t>FCE 100-200/185</t>
  </si>
  <si>
    <t>FCE 100-200/185P</t>
  </si>
  <si>
    <t>FCE 100-200/220</t>
  </si>
  <si>
    <t>FCE 100-200/220P</t>
  </si>
  <si>
    <t>FCE4 40-125/02A</t>
  </si>
  <si>
    <t>FCE4 40-160/03</t>
  </si>
  <si>
    <t>FCE4 40-200/05</t>
  </si>
  <si>
    <t>FCE4 40-200/07</t>
  </si>
  <si>
    <t>FCE4 40-250/11</t>
  </si>
  <si>
    <t>FCE4 40-250/15</t>
  </si>
  <si>
    <t>FCE4 50-125/02</t>
  </si>
  <si>
    <t>FCE4 50-125/03</t>
  </si>
  <si>
    <t>FCE4 50-160/05</t>
  </si>
  <si>
    <t>FCE4 50-200/07</t>
  </si>
  <si>
    <t>FCE4 50-200/11</t>
  </si>
  <si>
    <t>FCE4 50-250/15</t>
  </si>
  <si>
    <t>FCE4 50-250/22</t>
  </si>
  <si>
    <t>FCE4 65-125/03</t>
  </si>
  <si>
    <t>FCE4 65-125/05</t>
  </si>
  <si>
    <t>FCE4 65-160/07</t>
  </si>
  <si>
    <t>FCE4 65-160/11</t>
  </si>
  <si>
    <t>FCE4 65-200/15</t>
  </si>
  <si>
    <t>FCE4 65-250/22</t>
  </si>
  <si>
    <t>FCE4 65-250/30</t>
  </si>
  <si>
    <t>FCE4 80-125/07</t>
  </si>
  <si>
    <t>FCE4 80-125/11</t>
  </si>
  <si>
    <t>FCE4 80-200/22</t>
  </si>
  <si>
    <t>FCE4 80-200/30</t>
  </si>
  <si>
    <t>FCE4 80-250/40</t>
  </si>
  <si>
    <t>FCE4 80-250/55</t>
  </si>
  <si>
    <t>FCE4 100-160/15</t>
  </si>
  <si>
    <t>FCE4 100-200/22</t>
  </si>
  <si>
    <t>FCE4 100-200/30</t>
  </si>
  <si>
    <t>FCE4 100-250/40</t>
  </si>
  <si>
    <t>FCE4 100-250/55</t>
  </si>
  <si>
    <t>FCE4 100-250/75</t>
  </si>
  <si>
    <t>eSHE</t>
  </si>
  <si>
    <t>eSHE 32-125/07/S2</t>
  </si>
  <si>
    <t>eSHE 32-125/11/S2</t>
  </si>
  <si>
    <t>eSHE 32-160/15/S2</t>
  </si>
  <si>
    <t>eSHE 32-160/22/P2</t>
  </si>
  <si>
    <t>eSHE 32-200/30/P2</t>
  </si>
  <si>
    <t>eSHE 32-200/40/P2</t>
  </si>
  <si>
    <t>eSHE 32-250/55/P2</t>
  </si>
  <si>
    <t>eSHE 32-250/75/P2</t>
  </si>
  <si>
    <t>eSHE 32-250/110/P2</t>
  </si>
  <si>
    <t>eSHE 40-125/11/S2</t>
  </si>
  <si>
    <t>eSHE 40-125/15/S2</t>
  </si>
  <si>
    <t>eSHE 40-125/22/P2</t>
  </si>
  <si>
    <t>eSHE 40-160/30/P2</t>
  </si>
  <si>
    <t>eSHE 40-200/75/P2</t>
  </si>
  <si>
    <t>eSHE 40-250/92/P2</t>
  </si>
  <si>
    <t>eSHE 40-250/110/P2</t>
  </si>
  <si>
    <t>eSHE 40-250/150/P2</t>
  </si>
  <si>
    <t>eSHE 50-125/22/P2</t>
  </si>
  <si>
    <t>eSHE 50-125/30/P2</t>
  </si>
  <si>
    <t>eSHE 50-125/40/P2</t>
  </si>
  <si>
    <t>eSHE 50-160/55/P2</t>
  </si>
  <si>
    <t>eSHE 50-160/75/P2</t>
  </si>
  <si>
    <t>eSHE 50-200/92/P2</t>
  </si>
  <si>
    <t>eSHE 50-200/110/P2</t>
  </si>
  <si>
    <t>eSHE 50-250/150/P2</t>
  </si>
  <si>
    <t>eSHE 50-250/185/P2</t>
  </si>
  <si>
    <t>eSHE 50-250/220/P2</t>
  </si>
  <si>
    <t>eSHE 65-160/40/P2</t>
  </si>
  <si>
    <t>eSHE 65-160/55/P2</t>
  </si>
  <si>
    <t>eSHE 65-160/75/P2</t>
  </si>
  <si>
    <t>eSHE 65-160/92/P2</t>
  </si>
  <si>
    <t>eSHE 65-160/110/P2</t>
  </si>
  <si>
    <t>eSHE 65-200/150/P2</t>
  </si>
  <si>
    <t>eSHE 65-200/185/P2</t>
  </si>
  <si>
    <t>eSHE 65-200/220/P2</t>
  </si>
  <si>
    <t>eSHE 80-160/110/P2</t>
  </si>
  <si>
    <t>eSHE 80-160/150/P2</t>
  </si>
  <si>
    <t>eSHE 80-160/185/P2</t>
  </si>
  <si>
    <t>eSHE 80-200/220/P2</t>
  </si>
  <si>
    <t>eSHE 32-125/02A/S4</t>
  </si>
  <si>
    <t>eSHE 32-125/02/S4</t>
  </si>
  <si>
    <t>eSHE 32-160/02A/S4</t>
  </si>
  <si>
    <t>eSHE 32-160/02/S4</t>
  </si>
  <si>
    <t>eSHE 32-200/03/S4</t>
  </si>
  <si>
    <t>eSHE 32-200/05/S4</t>
  </si>
  <si>
    <t>eSHE 32-250/07/L4</t>
  </si>
  <si>
    <t>eSHE 32-250/11/P4</t>
  </si>
  <si>
    <t>eSHE 32-250/15/P4</t>
  </si>
  <si>
    <t>eSHE 40-125/02A/S4</t>
  </si>
  <si>
    <t>eSHE 40-125/02/S4</t>
  </si>
  <si>
    <t>eSHE 40-160/03/S4</t>
  </si>
  <si>
    <t>eSHE 40-160/05/S4</t>
  </si>
  <si>
    <t>eSHE 40-200/07/L4</t>
  </si>
  <si>
    <t>eSHE 40-200/11/P4</t>
  </si>
  <si>
    <t>eSHE 40-250/11/P4</t>
  </si>
  <si>
    <t>eSHE 40-250/15/P4</t>
  </si>
  <si>
    <t>eSHE 40-250/22/P4</t>
  </si>
  <si>
    <t>eSHE 50-125/02/S4</t>
  </si>
  <si>
    <t>eSHE 50-125/03/S4</t>
  </si>
  <si>
    <t>eSHE 50-125/05/S4</t>
  </si>
  <si>
    <t>eSHE 50-160/07/L4</t>
  </si>
  <si>
    <t>eSHE 50-160/11/P4</t>
  </si>
  <si>
    <t>eSHE 50-200/11/P4</t>
  </si>
  <si>
    <t>eSHE 50-200/15/P4</t>
  </si>
  <si>
    <t>eSHE 50-250/22A/P4</t>
  </si>
  <si>
    <t>eSHE 50-250/22/P4</t>
  </si>
  <si>
    <t>eSHE 50-250/30/P4</t>
  </si>
  <si>
    <t>eSHE 65-160/05/S4</t>
  </si>
  <si>
    <t>eSHE 65-160/07/L4</t>
  </si>
  <si>
    <t>eSHE 65-160/11A/P4</t>
  </si>
  <si>
    <t>eSHE 65-160/11/P4</t>
  </si>
  <si>
    <t>eSHE 65-160/15/P4</t>
  </si>
  <si>
    <t>eSHE 65-200/15/P4</t>
  </si>
  <si>
    <t>eSHE 65-200/22/P4</t>
  </si>
  <si>
    <t>eSHE 65-200/30/P4</t>
  </si>
  <si>
    <t>eSHE 65-250/40/P4</t>
  </si>
  <si>
    <t>eSHE 65-250/55/P4</t>
  </si>
  <si>
    <t>eSHE 80-160/15/P4</t>
  </si>
  <si>
    <t>eSHE 80-160/22A/P4</t>
  </si>
  <si>
    <t>eSHE 80-160/22/P4</t>
  </si>
  <si>
    <t>eSHE 80-200/30/P4</t>
  </si>
  <si>
    <t>eSHE 80-200/40/P4</t>
  </si>
  <si>
    <t>eSHE 80-250/55/P4</t>
  </si>
  <si>
    <t>eSHE 80-250/75/P4</t>
  </si>
  <si>
    <t>eSHE 80-250/110/P4</t>
  </si>
  <si>
    <t>Seal</t>
  </si>
  <si>
    <t>O-ring</t>
  </si>
  <si>
    <t>Waterwaaier</t>
  </si>
  <si>
    <t>SHE 32-250/75</t>
  </si>
  <si>
    <t>FHE 40-160/40</t>
  </si>
  <si>
    <t>FHE 40-160/40P</t>
  </si>
  <si>
    <t>eSHE 40-160/40/P2</t>
  </si>
  <si>
    <t>eSHE 40-200/55/P2</t>
  </si>
  <si>
    <t>Artikelnummer</t>
  </si>
  <si>
    <t>NSCE 32-125/11/S2</t>
  </si>
  <si>
    <t>NSCE 32-125/15/S2</t>
  </si>
  <si>
    <t>NSCE 32-125/22/P2</t>
  </si>
  <si>
    <t>NSCE 32-125/30/P2</t>
  </si>
  <si>
    <t>NSCE 32-160/22/P2</t>
  </si>
  <si>
    <t>NSCE 32-160/30/P2</t>
  </si>
  <si>
    <t>NSCE 32-160/40/P2</t>
  </si>
  <si>
    <t>NSCE 32-160/55/P2</t>
  </si>
  <si>
    <t>NSCE 32-200/30/P2</t>
  </si>
  <si>
    <t>NSCE 32-200/40/P2</t>
  </si>
  <si>
    <t>NSCE 32-200/55/P2</t>
  </si>
  <si>
    <t>NSCE 32-200/75/P2</t>
  </si>
  <si>
    <t>NSCE 32-250/75/P2</t>
  </si>
  <si>
    <t>NSCE 32-250/92/P2</t>
  </si>
  <si>
    <t>NSCE 32-250/110/P2</t>
  </si>
  <si>
    <t>NSCE 32-250/150/P2</t>
  </si>
  <si>
    <t>NSCE 40-125/15/S2</t>
  </si>
  <si>
    <t>NSCE 40-125/22/P2</t>
  </si>
  <si>
    <t>NSCE 40-125/30/P2</t>
  </si>
  <si>
    <t>NSCE 40-125/40/P2</t>
  </si>
  <si>
    <t>NSCE 40-160/30/P2</t>
  </si>
  <si>
    <t>NSCE 40-160/40/P2</t>
  </si>
  <si>
    <t>NSCE 40-160/55/P2</t>
  </si>
  <si>
    <t>NSCE 40-160/75/P2</t>
  </si>
  <si>
    <t>NSCE 40-200/55/P2</t>
  </si>
  <si>
    <t>NSCE 40-200/75/P2</t>
  </si>
  <si>
    <t>NSCE 40-200/92/P2</t>
  </si>
  <si>
    <t>NSCE 40-200/110/P2</t>
  </si>
  <si>
    <t>NSCE 40-250/92/P2</t>
  </si>
  <si>
    <t>NSCE 40-250/110/P2</t>
  </si>
  <si>
    <t>NSCE 40-250/150/P2</t>
  </si>
  <si>
    <t>NSCE 40-250/185/P2</t>
  </si>
  <si>
    <t>NSCE 40-250/220/P2</t>
  </si>
  <si>
    <t>NSCE 50-125/30/P2</t>
  </si>
  <si>
    <t>NSCE 50-125/40/P2</t>
  </si>
  <si>
    <t>NSCE 50-125/55/P2</t>
  </si>
  <si>
    <t>NSCE 50-125/75/P2</t>
  </si>
  <si>
    <t>NSCE 50-160/55/P2</t>
  </si>
  <si>
    <t>NSCE 50-160/75/P2</t>
  </si>
  <si>
    <t>NSCE 50-160/92/P2</t>
  </si>
  <si>
    <t>NSCE 50-200/92/P2</t>
  </si>
  <si>
    <t>NSCE 50-160/110/P2</t>
  </si>
  <si>
    <t>NSCE 50-200/110/P2</t>
  </si>
  <si>
    <t>NSCE 50-200/150/P2</t>
  </si>
  <si>
    <t>NSCE 50-200/185/P2</t>
  </si>
  <si>
    <t>NSCE 50-250/150/P2</t>
  </si>
  <si>
    <t>NSCE 50-250/185/P2</t>
  </si>
  <si>
    <t>NSCE 50-250/220/P2</t>
  </si>
  <si>
    <t>NSCE 65-125/40/P2</t>
  </si>
  <si>
    <t>NSCE 65-125/55/P2</t>
  </si>
  <si>
    <t>NSCE 65-125/75/P2</t>
  </si>
  <si>
    <t>NSCE 65-125/92/P2</t>
  </si>
  <si>
    <t>NSCE 65-125/110/P2</t>
  </si>
  <si>
    <t>NSCE 65-160/110/P2</t>
  </si>
  <si>
    <t>NSCE 65-160/150/P2</t>
  </si>
  <si>
    <t>NSCE 65-160/185/P2</t>
  </si>
  <si>
    <t>NSCE 65-200/185/P2</t>
  </si>
  <si>
    <t>NSCE 65-200/220/P2</t>
  </si>
  <si>
    <t>NSCE 65-160/75/P2</t>
  </si>
  <si>
    <t>NSCE 65-160/92/P2</t>
  </si>
  <si>
    <t>NSCE 65-200/110/P2</t>
  </si>
  <si>
    <t>NSCE 65-200/150/P2</t>
  </si>
  <si>
    <t>NSCE 80-160/110/P2</t>
  </si>
  <si>
    <t>NSCE 80-160/150/P2</t>
  </si>
  <si>
    <t>NSCE 80-160/185/P2</t>
  </si>
  <si>
    <t>NSCE 80-160/220/P2</t>
  </si>
  <si>
    <t>NSCE 32-125/02A/S4</t>
  </si>
  <si>
    <t>NSCE 32-125/02/S4</t>
  </si>
  <si>
    <t>NSCE 32-125/02B/S4</t>
  </si>
  <si>
    <t>NSCE 32-125/03/S4</t>
  </si>
  <si>
    <t>NSCE 32-160/02/S4</t>
  </si>
  <si>
    <t>NSCE 32-160/03/S4</t>
  </si>
  <si>
    <t>NSCE 32-160/05/S4</t>
  </si>
  <si>
    <t>NSCE 32-200/05/S4</t>
  </si>
  <si>
    <t>NSCE 32-200/05A/S4</t>
  </si>
  <si>
    <t>NSCE 32-200/07/X4</t>
  </si>
  <si>
    <t>NSCE 32-200/11/P4</t>
  </si>
  <si>
    <t>NSCE 32-250/15/P4</t>
  </si>
  <si>
    <t>NSCE 32-250/15A/P4</t>
  </si>
  <si>
    <t>NSCE 32-250/15B/P4</t>
  </si>
  <si>
    <t>NSCE 32-250/22/P4</t>
  </si>
  <si>
    <t>NSCE 40-125/02A/S4</t>
  </si>
  <si>
    <t>NSCE 40-125/02/S4</t>
  </si>
  <si>
    <t>NSCE 40-125/03/S4</t>
  </si>
  <si>
    <t>NSCE 40-125/05/S4</t>
  </si>
  <si>
    <t>NSCE 40-160/03/S4</t>
  </si>
  <si>
    <t>NSCE 40-160/05/S4</t>
  </si>
  <si>
    <t>NSCE 40-160/07/X4</t>
  </si>
  <si>
    <t>NSCE 40-160/11/P4</t>
  </si>
  <si>
    <t>NSCE 40-200/07/X4</t>
  </si>
  <si>
    <t>NSCE 40-200/11/P4</t>
  </si>
  <si>
    <t>NSCE 40-200/15/P4</t>
  </si>
  <si>
    <t>NSCE 40-200/15A/P4</t>
  </si>
  <si>
    <t>NSCE 40-250/15/P4</t>
  </si>
  <si>
    <t>NSCE 40-250/15A/P4</t>
  </si>
  <si>
    <t>NSCE 40-250/22/P4</t>
  </si>
  <si>
    <t>NSCE 40-250/22A/P4</t>
  </si>
  <si>
    <t>NSCE 40-250/30/P4</t>
  </si>
  <si>
    <t>NSCE 50-125/03/S4</t>
  </si>
  <si>
    <t>NSCE 50-125/05/S4</t>
  </si>
  <si>
    <t>NSCE 50-125/07/X4</t>
  </si>
  <si>
    <t>NSCE 50-125/11/P4</t>
  </si>
  <si>
    <t>NSCE 50-160/07/X4</t>
  </si>
  <si>
    <t>NSCE 50-160/11A/P4</t>
  </si>
  <si>
    <t>NSCE 50-160/11/P4</t>
  </si>
  <si>
    <t>NSCE 50-160/15/P4</t>
  </si>
  <si>
    <t>NSCE 50-200/15A/P4</t>
  </si>
  <si>
    <t>NSCE 50-200/15/P4</t>
  </si>
  <si>
    <t>NSCE 50-200/22A/P4</t>
  </si>
  <si>
    <t>NSCE 50-200/22/P4</t>
  </si>
  <si>
    <t>NSCE 50-250/22A/P4</t>
  </si>
  <si>
    <t>NSCE 50-250/22/P4</t>
  </si>
  <si>
    <t>NSCE 50-250/30/P4</t>
  </si>
  <si>
    <t>NSCE 50-250/40/P4</t>
  </si>
  <si>
    <t>NSCE 65-125/05/S4</t>
  </si>
  <si>
    <t>NSCE 65-125/07/X4</t>
  </si>
  <si>
    <t>NSCE 65-125/11/P4</t>
  </si>
  <si>
    <t>NSCE 65-125/15/P4</t>
  </si>
  <si>
    <t>NSCE 65-160/15A/P4</t>
  </si>
  <si>
    <t>NSCE 65-160/15B/P4</t>
  </si>
  <si>
    <t>NSCE 65-160/15/P4</t>
  </si>
  <si>
    <t>NSCE 65-160/22A/P4</t>
  </si>
  <si>
    <t>NSCE 65-160/22/P4</t>
  </si>
  <si>
    <t>NSCE 65-200/15/P4</t>
  </si>
  <si>
    <t>NSCE 65-200/22/P4</t>
  </si>
  <si>
    <t>NSCE 65-200/22A/P4</t>
  </si>
  <si>
    <t>NSCE 65-200/30/P4</t>
  </si>
  <si>
    <t>NSCE 65-200/40/P4</t>
  </si>
  <si>
    <t>NSCE 80-160/15/P4</t>
  </si>
  <si>
    <t>NSCE 80-160/22A/P4</t>
  </si>
  <si>
    <t>NSCE 80-160/22/P4</t>
  </si>
  <si>
    <t>Artikelnummers SHE</t>
  </si>
  <si>
    <t>Artikelnummers FHE</t>
  </si>
  <si>
    <t>Artikelnummers FCE</t>
  </si>
  <si>
    <t>TypePompen</t>
  </si>
  <si>
    <t>Artikelnummers eSHE</t>
  </si>
  <si>
    <t>KL04AQ0</t>
  </si>
  <si>
    <t>KL04AQ1</t>
  </si>
  <si>
    <t>KL04AQ3</t>
  </si>
  <si>
    <t>KL04AQ4</t>
  </si>
  <si>
    <t>KL04AQ6</t>
  </si>
  <si>
    <t>KL04AQ7</t>
  </si>
  <si>
    <t>KL04AQ8</t>
  </si>
  <si>
    <t>KL04AQ9</t>
  </si>
  <si>
    <t>KL04ARA</t>
  </si>
  <si>
    <t>KL04ARB</t>
  </si>
  <si>
    <t>KL04ARC</t>
  </si>
  <si>
    <t>KL04ABP</t>
  </si>
  <si>
    <t>KL04ABQ</t>
  </si>
  <si>
    <t>KL04ABR</t>
  </si>
  <si>
    <t>KL04ARD</t>
  </si>
  <si>
    <t>KL04ARE</t>
  </si>
  <si>
    <t>KL04ARF</t>
  </si>
  <si>
    <t>KL04ARG</t>
  </si>
  <si>
    <t>KL04ARH</t>
  </si>
  <si>
    <t>KL04ARK</t>
  </si>
  <si>
    <t>KL04ARL</t>
  </si>
  <si>
    <t>KL04ARN</t>
  </si>
  <si>
    <t>KL04AEK</t>
  </si>
  <si>
    <t>KL04ARR</t>
  </si>
  <si>
    <t>KL04ALN</t>
  </si>
  <si>
    <t>KL04ALP</t>
  </si>
  <si>
    <t>KL04ARP</t>
  </si>
  <si>
    <t>KL04ARQ</t>
  </si>
  <si>
    <t>KL04ARS</t>
  </si>
  <si>
    <t>KL04ALU</t>
  </si>
  <si>
    <t>KL04ALK</t>
  </si>
  <si>
    <t>KL04AL7</t>
  </si>
  <si>
    <t>KL04AL8</t>
  </si>
  <si>
    <t>KL04AL9</t>
  </si>
  <si>
    <t>KL04AMA</t>
  </si>
  <si>
    <t>KL04AMB</t>
  </si>
  <si>
    <t>KL04AMC</t>
  </si>
  <si>
    <t>KL04AMD</t>
  </si>
  <si>
    <t>KL04AME</t>
  </si>
  <si>
    <t>KL04AMG</t>
  </si>
  <si>
    <t>KL04AMH</t>
  </si>
  <si>
    <t>KL04AMK</t>
  </si>
  <si>
    <t>KL04AMM</t>
  </si>
  <si>
    <t>KL04AMN</t>
  </si>
  <si>
    <t>KL04AMP</t>
  </si>
  <si>
    <t>KL04AMQ</t>
  </si>
  <si>
    <t>KL04AMR</t>
  </si>
  <si>
    <t>KL04AMS</t>
  </si>
  <si>
    <t>KL04AMT</t>
  </si>
  <si>
    <t>KL04AMV</t>
  </si>
  <si>
    <t>KL04AMW</t>
  </si>
  <si>
    <t>KL04AMX</t>
  </si>
  <si>
    <t>KL04AMY</t>
  </si>
  <si>
    <t>KL04AMZ</t>
  </si>
  <si>
    <t>KL04AM0</t>
  </si>
  <si>
    <t>KL04AM1</t>
  </si>
  <si>
    <t>KL04AM3</t>
  </si>
  <si>
    <t>KL04AM4</t>
  </si>
  <si>
    <t>KL04AM5</t>
  </si>
  <si>
    <t>KL04AM6</t>
  </si>
  <si>
    <t>KL04AM7</t>
  </si>
  <si>
    <t>KL04AM8</t>
  </si>
  <si>
    <t>KL04AM9</t>
  </si>
  <si>
    <t>KL04ANA</t>
  </si>
  <si>
    <t>KL04ANC</t>
  </si>
  <si>
    <t>KL04AND</t>
  </si>
  <si>
    <t>KL04ANE</t>
  </si>
  <si>
    <t>KL04ANG</t>
  </si>
  <si>
    <t>KL04ANH</t>
  </si>
  <si>
    <t>KL04ANK</t>
  </si>
  <si>
    <t>KL04ANM</t>
  </si>
  <si>
    <t>KL04ANN</t>
  </si>
  <si>
    <t>KL04ANU</t>
  </si>
  <si>
    <t>KL04ANT</t>
  </si>
  <si>
    <t>KL04ANS</t>
  </si>
  <si>
    <t>KL04ANR</t>
  </si>
  <si>
    <t>KL04ANQ</t>
  </si>
  <si>
    <t>KL04ANY</t>
  </si>
  <si>
    <t>KL04ANX</t>
  </si>
  <si>
    <t>KL04ANW</t>
  </si>
  <si>
    <t>KL04ANV</t>
  </si>
  <si>
    <t>KL04AN5</t>
  </si>
  <si>
    <t>KL04AN4</t>
  </si>
  <si>
    <t>KL04AN3</t>
  </si>
  <si>
    <t>KL04AN2</t>
  </si>
  <si>
    <t>KL04APE</t>
  </si>
  <si>
    <t>KL04APD</t>
  </si>
  <si>
    <t>KL04APC</t>
  </si>
  <si>
    <t>KL04APB</t>
  </si>
  <si>
    <t>KL04ANP</t>
  </si>
  <si>
    <t>KL04AN1</t>
  </si>
  <si>
    <t>LNEE 40-125/02B/S4</t>
  </si>
  <si>
    <t>LNEE 40-125/02A/S4</t>
  </si>
  <si>
    <t>LNEE 40-125/02/S4</t>
  </si>
  <si>
    <t>LNEE 40-125/03/S4</t>
  </si>
  <si>
    <t>LNEE 40-160/03/S4</t>
  </si>
  <si>
    <t>LNEE 40-160/05/S4</t>
  </si>
  <si>
    <t>LNEE 40-160/07/L4</t>
  </si>
  <si>
    <t>LNEE 40-200/05/S4</t>
  </si>
  <si>
    <t>LNEE 40-200/07/L4</t>
  </si>
  <si>
    <t>LNEE 40-200/11/P4</t>
  </si>
  <si>
    <t>LNES 40-250/11/P4</t>
  </si>
  <si>
    <t>LNEE 40-250/15A/P4</t>
  </si>
  <si>
    <t>LNEE 40-250/15/P4</t>
  </si>
  <si>
    <t>LNEE 40-250/22/P4</t>
  </si>
  <si>
    <t>LNEE 50-125/02A/S4</t>
  </si>
  <si>
    <t>LNEE 50-125/02/S4</t>
  </si>
  <si>
    <t>LNEE 50-125/03/S4</t>
  </si>
  <si>
    <t>LNEE 50-125/05/S4</t>
  </si>
  <si>
    <t>LNEE 50-160/05/S4</t>
  </si>
  <si>
    <t>LNEE 50-160/07/L4</t>
  </si>
  <si>
    <t>LNEE 50-160/11/P4</t>
  </si>
  <si>
    <t>LNEE 50-200/11A/P4</t>
  </si>
  <si>
    <t>LNEE 50-200/11/P4</t>
  </si>
  <si>
    <t>LNEE 50-200/15/P4</t>
  </si>
  <si>
    <t>LNEE 50-250/15/P4</t>
  </si>
  <si>
    <t>LNEE 50-250/22A/P4</t>
  </si>
  <si>
    <t>LNEE 50-250/22/P4</t>
  </si>
  <si>
    <t>LNEE 50-250/30/P4</t>
  </si>
  <si>
    <t>LNEE 65-125/03/S4</t>
  </si>
  <si>
    <t>LNEE 65-125/05/S4</t>
  </si>
  <si>
    <t>LNEE 65-125/07/L4</t>
  </si>
  <si>
    <t>LNEE 65-125/11/P4</t>
  </si>
  <si>
    <t>LNEE 65-160/11A/P4</t>
  </si>
  <si>
    <t>LNEE 65-160/11/P4</t>
  </si>
  <si>
    <t>LNEE 65-160/15/P4</t>
  </si>
  <si>
    <t>LNEE 65-200/15/P4</t>
  </si>
  <si>
    <t>LNEE 65-200/22A/P4</t>
  </si>
  <si>
    <t>LNEE 65-200/22/P4</t>
  </si>
  <si>
    <t>LNEE 65-250/22/P4</t>
  </si>
  <si>
    <t>LNEE 65-250/30/P4</t>
  </si>
  <si>
    <t>LNEE 65-250/40/P4</t>
  </si>
  <si>
    <t>LNEE 80-160/15B/P4</t>
  </si>
  <si>
    <t>LNEE 80-160/15A/P4</t>
  </si>
  <si>
    <t>LNEE 80-160/15/P4</t>
  </si>
  <si>
    <t>LNEE 80-160/22A/P4</t>
  </si>
  <si>
    <t>LNEE 80-160/22/P4</t>
  </si>
  <si>
    <t>LNEE 100-160/15/P4</t>
  </si>
  <si>
    <t>LNEE 100-160/22A/P4</t>
  </si>
  <si>
    <t>LNEE 100-160/22/P4</t>
  </si>
  <si>
    <t>LNEE 100-160/30/P4</t>
  </si>
  <si>
    <t>LNEE 40-125/11/S2</t>
  </si>
  <si>
    <t>LNEE 40-125/15/S2</t>
  </si>
  <si>
    <t>LNEE 40-125/22/P2</t>
  </si>
  <si>
    <t>LNEE 40-125/30/P2</t>
  </si>
  <si>
    <t>LNEE 40-160/30/P2</t>
  </si>
  <si>
    <t>LNEE 40-160/40/P2</t>
  </si>
  <si>
    <t>LNEE 40-160/55/P2</t>
  </si>
  <si>
    <t>LNEE 40-200/40/P2</t>
  </si>
  <si>
    <t>LNEE 40-200/55/P2</t>
  </si>
  <si>
    <t>LNEE 40-200/75/P2</t>
  </si>
  <si>
    <t>LNEE 40-250/92/P2</t>
  </si>
  <si>
    <t>LNEE 40-250/110/P2</t>
  </si>
  <si>
    <t>LNEE 40-250/150/P2</t>
  </si>
  <si>
    <t>LNEE 50-125/15/S2</t>
  </si>
  <si>
    <t>LNEE 50-125/22/P2</t>
  </si>
  <si>
    <t>LNEE 50-125/30/P2</t>
  </si>
  <si>
    <t>LNEE 50-125/40/P2</t>
  </si>
  <si>
    <t>LNEE 50-160/40/P2</t>
  </si>
  <si>
    <t>LNEE 50-160/55/P2</t>
  </si>
  <si>
    <t>LNEE 50-160/75/P2</t>
  </si>
  <si>
    <t>LNEE 50-200/75/P2</t>
  </si>
  <si>
    <t>LNEE 50-200/92/P2</t>
  </si>
  <si>
    <t>LNEE 50-200/110/P2</t>
  </si>
  <si>
    <t>LNEE 50-250/110/P2</t>
  </si>
  <si>
    <t>LNEE 50-250/150/P2</t>
  </si>
  <si>
    <t>LNEE 50-250/185/P2</t>
  </si>
  <si>
    <t>LNEE 50-250/220/P2</t>
  </si>
  <si>
    <t>LNEE 65-125/30/P2</t>
  </si>
  <si>
    <t>LNEE 65-125/40/P2</t>
  </si>
  <si>
    <t>LNEE 65-125/55/P2</t>
  </si>
  <si>
    <t>LNEE 65-125/75/P2</t>
  </si>
  <si>
    <t>LNEE 65-160/75/P2</t>
  </si>
  <si>
    <t>LNEE 65-160/92/P2</t>
  </si>
  <si>
    <t>LNEE 65-160/110/P2</t>
  </si>
  <si>
    <t>LNEE 65-200/110/P2</t>
  </si>
  <si>
    <t>LNEE 65-200/150/P2</t>
  </si>
  <si>
    <t>LNEE 65-200/185/P2</t>
  </si>
  <si>
    <t>LNEE 65-250/185/P2</t>
  </si>
  <si>
    <t>LNEE 65-250/220/P2</t>
  </si>
  <si>
    <t>LNEE 80-160/75/P2</t>
  </si>
  <si>
    <t>LNEE 80-160/92/P2</t>
  </si>
  <si>
    <t>LNEE 80-160/110/P2</t>
  </si>
  <si>
    <t>LNEE 80-160/150/P2</t>
  </si>
  <si>
    <t>LNEE 80-160/185/P2</t>
  </si>
  <si>
    <t>LNEE 100-160/110/P2</t>
  </si>
  <si>
    <t>LNEE 100-160/150/P2</t>
  </si>
  <si>
    <t>LNEE 100-160/185/P2</t>
  </si>
  <si>
    <t>LNEE 100-160/220/P2</t>
  </si>
  <si>
    <t>KL04ANZ</t>
  </si>
  <si>
    <t>Omschrijving NL</t>
  </si>
  <si>
    <t>Seals</t>
  </si>
  <si>
    <t>Viton  cup 22mm</t>
  </si>
  <si>
    <t>Viton  cup 28mm</t>
  </si>
  <si>
    <t>Viton  cup 32mm</t>
  </si>
  <si>
    <t>Sealset car/sic/fpm           40 mm</t>
  </si>
  <si>
    <t>Sealset car/ss/viton          44,4 mm</t>
  </si>
  <si>
    <t>Sealset car/rvs/flucar        1¾ inch</t>
  </si>
  <si>
    <t>Sealset sic/sic/Viton         48 mm</t>
  </si>
  <si>
    <t>Sarlin mech.seal sic          50 mm yj3458550</t>
  </si>
  <si>
    <t>Lowara sealset car/sic/EPDM   50 mm FCS/FHS4/6 150-250</t>
  </si>
  <si>
    <t>BM balgseal Viton             40 mm sic-sic q1q1vgg</t>
  </si>
  <si>
    <t>SIHI sealset sic/sic/nbr      24 mm</t>
  </si>
  <si>
    <t>Alpha seal 03 ra/rat/ragt     25 mm  seallite</t>
  </si>
  <si>
    <t>Seal tbv. div. pompen         25 mm car/cer/nbr</t>
  </si>
  <si>
    <t>BM balgseal Viton             32 mm sic-sic q1q1vff</t>
  </si>
  <si>
    <t>Revisie Lowara sealset        30 mm DL160/DLV140</t>
  </si>
  <si>
    <t>Alpha seal tbv. .......       30 mm</t>
  </si>
  <si>
    <t>Robot seal BW 2030..4030-sh   30 mm sic/sic/nbr</t>
  </si>
  <si>
    <t>Lowara sealset special        28 mm sic-sic/kool Viton</t>
  </si>
  <si>
    <t>JC balgseal Viton             28 mm sic-sic 043-efs-sfh-028</t>
  </si>
  <si>
    <t>Lowara sealset cer/car/nbr    28 mm FHE/FHS 22-55 kW</t>
  </si>
  <si>
    <t>Lowara sealset sic/sic/Viton  16 mm 10-15-22SV t/m 4,0kw std</t>
  </si>
  <si>
    <t>Lowara sealset Viton          16 mm CA 70-200</t>
  </si>
  <si>
    <t>Lowara sealset sic/sic/Viton  16 mm 10-15-22SV v.a. 5,5kW</t>
  </si>
  <si>
    <t>Tegenloopring Viton           16 mm CR16</t>
  </si>
  <si>
    <t>GMP seal NBR kool-keramiek    16 mm</t>
  </si>
  <si>
    <t>Sealset car/sic/flucar         ¾" tbv. Burks pompen</t>
  </si>
  <si>
    <t>Alpha seal 015/025 ra/rat/ram 19 mm  nbr/sealite</t>
  </si>
  <si>
    <t>BM balgseal epdm bq1egg       18 mm sic-car</t>
  </si>
  <si>
    <t>Lowara sealset sic/sic/ptfe   22 mm type HTE/HTS/FHE</t>
  </si>
  <si>
    <t>Seal tbv. div. pompen         22 mm sic/sic/nbr</t>
  </si>
  <si>
    <t>Lowara sealset cer/car/nbr    22 mm type FHE/FCE/SHE</t>
  </si>
  <si>
    <t>Lowara sealset sic/sic/epdm   22 mm type HTE/FHE/SHE</t>
  </si>
  <si>
    <t>Sealset car/cer/nbr           20 mm</t>
  </si>
  <si>
    <t>Sealset car/cer/fpm           20 mm tbv. o.a. Allweiler</t>
  </si>
  <si>
    <t>Sealset car/cer/fpm kort      20 mm tbv. o.a. Allweiler</t>
  </si>
  <si>
    <t>Sealset car/sic/flucar         ½" tbv. Burks pompen</t>
  </si>
  <si>
    <t>Lowara sealset sic/car/epdm   12 mm type 1-3-5SV [std]</t>
  </si>
  <si>
    <t>Lowara sealset tun/car/viton  12 mm type SV2/4 1-3-5SV</t>
  </si>
  <si>
    <t>Sealset HM cer/car/epdm       compact 14mm 1-5HM +OR</t>
  </si>
  <si>
    <t>Lowara sealset sic/sic/epdm   14 mm BG-,CO-,CEA-,2,4HM   +OR</t>
  </si>
  <si>
    <t>Sealset HM cer/car/vit sleeve 14mm t/m 1HM16/3HM13/5HM13 +OR</t>
  </si>
  <si>
    <t>Lowara sealset sic-sic-Viton  14 mm DOMO - diwa</t>
  </si>
  <si>
    <t>Lowara sealset kool/cer/epdm  14 mm BG-,CO-,CEA-serie</t>
  </si>
  <si>
    <t>Lowara sealset sic/sic/Viton  22mm 33-46-66-92-125SV</t>
  </si>
  <si>
    <t>Sealset tun/sic/Viton         28 mm</t>
  </si>
  <si>
    <t>BM balgseal hnbr x4gg         24 mm buka-buka</t>
  </si>
  <si>
    <t>Lowara sealset                35 mm DL180 &amp; DL200</t>
  </si>
  <si>
    <t>BM balgseal Viton  bq1vgg     25 mm sic-car</t>
  </si>
  <si>
    <t>Lowara sealset cer/car/Viton  28 mm type SHE/FCE/FHE (f)</t>
  </si>
  <si>
    <t>Lowara sealset cer/car/Viton  22mm type SH (+ o-ring)</t>
  </si>
  <si>
    <t>BM balgseal Viton  q1q1vgg    22 mm sic-sic</t>
  </si>
  <si>
    <t>BM balgseal epdm bq1egg       28 mm sic-car</t>
  </si>
  <si>
    <t>Stork seal CL                 30 mm car/cer/epdm 19B</t>
  </si>
  <si>
    <t>Stork seal CL                 20 mm car/cer/epdm 19B</t>
  </si>
  <si>
    <t>BM balgseal Viton  bq1vgg     22 mm sic-car</t>
  </si>
  <si>
    <t>BM balgseal Viton  bq1vgg     28 mm sic-car</t>
  </si>
  <si>
    <t>BM balgseal epdm bq1egg       22 mm sic-car</t>
  </si>
  <si>
    <t>Stork seal CL                 25 mm car/cer/epdm 19B</t>
  </si>
  <si>
    <t>BM balgseal epdm bq1egg       20 mm sic-car</t>
  </si>
  <si>
    <t>Complete sealset (Biral EBZ)  type 1/24 24 mm sic-kool-epdm</t>
  </si>
  <si>
    <t>Complete sealset (Biral EBZ)  type 1/18 18 mm sic-kool-epdm</t>
  </si>
  <si>
    <t>BM balgseal Viton             28 mm sic-sic q1q1vgg</t>
  </si>
  <si>
    <t>Balgseal epdm bq1egg          28 mm sic-car        (NSC/LNE)</t>
  </si>
  <si>
    <t>BM balgseal epdm bq1egg       25 mm sic-car</t>
  </si>
  <si>
    <t>Stork seal CL                 40 mm car/cer/epdm 19B</t>
  </si>
  <si>
    <t>BM balgseal epdm bq1egg       30 mm sic-car</t>
  </si>
  <si>
    <t>Alpha seal 01 ram/rat         16 mm</t>
  </si>
  <si>
    <t>BM balgseal Viton  bq1vgg     16 mm sic-car</t>
  </si>
  <si>
    <t>Lowara sealset sic-sic        14 mm DOMO - diwa</t>
  </si>
  <si>
    <t>Balgseal epdm bq1egg          38 mm sic-car        (NSC/LNE)</t>
  </si>
  <si>
    <t>BM balgseal Viton  bq1vgg     18 mm sic-car</t>
  </si>
  <si>
    <t>Lowara sealset sic/sic/Viton  16 mm type SV8/16</t>
  </si>
  <si>
    <t>Balgseal epdm bq1egg          22 mm sic-car        (NSC/LNE)</t>
  </si>
  <si>
    <t>Alpha seal 015/025 rat/ram    19 mm</t>
  </si>
  <si>
    <t>Complete sealset (Biral EBZ)  126V/4-269 32 mm sic-kool-epdm</t>
  </si>
  <si>
    <t>Wilo seal type 18/32 IPN-serie32 mm sic-sic-viton</t>
  </si>
  <si>
    <t>Balgseal epdm bq1egg          48 mm sic-car        (NSC/LNE)</t>
  </si>
  <si>
    <t>Lowara sealset vit  sic/widia 14 mm BG-,CO-,CEA-,2,4HM-serie</t>
  </si>
  <si>
    <t>BM balgseal epdm bveff        14 mm kool-keramiek</t>
  </si>
  <si>
    <t>Lowara sealset kool/cer/Viton 14 mm BG-,CO-,CEA-,2,4HM-serie</t>
  </si>
  <si>
    <t>BM balgseal Viton  bvvgg      12 mm kool-keramiek</t>
  </si>
  <si>
    <t>Seal matrapomp tf-jet         18 mm</t>
  </si>
  <si>
    <t>Lowara sealset sic/car/epdm   16 mm type SV8/16 [std]</t>
  </si>
  <si>
    <t>Tellarini seal sic/sic/Viton  22 mm AL..50</t>
  </si>
  <si>
    <t>Stork seal CL                 50 mm car/cer/viton 192B</t>
  </si>
  <si>
    <t>Alpha seal 03 ra.. + KGEF     25 mm</t>
  </si>
  <si>
    <t>Lowara sealset car/sic/EPDM   40 mm FCS/FHS4/6 125 + 150-200</t>
  </si>
  <si>
    <t>Lowara sealset kool/cer/nbr   14 mm BG-,CO-,CEA-serie Buka2</t>
  </si>
  <si>
    <t>Encir seal nr/65              14 mm</t>
  </si>
  <si>
    <t>Lowara sealset sic/car/epdm   22mm 33-46-66-92-125SV [std]</t>
  </si>
  <si>
    <t>BM balgseal Viton             20 mm sic-sic q1q1vgg</t>
  </si>
  <si>
    <t>Lowara sealset DL109, DL125,  DLV100, DLV115</t>
  </si>
  <si>
    <t>Stork seal CL                 50 mm car/cer/epdm 192B</t>
  </si>
  <si>
    <t>Lowara sealset Viton          12 mm SG/CE/CEA/CO (a)</t>
  </si>
  <si>
    <t>Lowara sealset sic/car/epdm   12 mm type SV2/4 [std]</t>
  </si>
  <si>
    <t>BM balgseal Viton  bvvgg      14 mm kool-keramiek</t>
  </si>
  <si>
    <t>BM balgseal epdm bq1egg       16 mm sic-car</t>
  </si>
  <si>
    <t>Ebara sealkit NBR             18 mm AGC200   (364500024)</t>
  </si>
  <si>
    <t>Sealset HM cer/car/vit sleeve  17mm t/m 10-15HM8+22HM +OR</t>
  </si>
  <si>
    <t>BM balgseal epdm bq1egg       24 mm sic-car</t>
  </si>
  <si>
    <t>BM balgseal Viton             30 mm sic-sic q1q1vgg</t>
  </si>
  <si>
    <t>BM balgseal Viton  bq1vgg     30 mm sic-car</t>
  </si>
  <si>
    <t>BM balgseal Viton             25 mm sic-sic q1q1vgg</t>
  </si>
  <si>
    <t>Seal tbv. div. pompen         25 mm sic/sic/nbr</t>
  </si>
  <si>
    <t>Encir seal nr b/c             20 mm</t>
  </si>
  <si>
    <t>Ebara reparatiekit NBR        15 mm Best-serie 2 t/m 5</t>
  </si>
  <si>
    <t>Sealset HM cer/car/epdm sleeve14mm t/m 1HM16/3HM13/5HM13 +OR</t>
  </si>
  <si>
    <t>Sealset HM cer/car/vit compact 14mm 1-5HM +OR</t>
  </si>
  <si>
    <t>Ebara sealkit NBR             15 mm CD/CDX   (364500003)</t>
  </si>
  <si>
    <t>Lowara sealset sic/car/epdm   16 mm 10-15-22SV tot 4,0kW std</t>
  </si>
  <si>
    <t>Lowara seal                   14 mm 2HM(S)</t>
  </si>
  <si>
    <t>Lowara seal nbr               12 mm SG/CE</t>
  </si>
  <si>
    <t>Sealset HM cer/car/epdm sleeve 17mm t/m 10-15HM8+22HM +OR</t>
  </si>
  <si>
    <t>Tellarini seal sic/sic/Viton  19 mm AL..25/30/40</t>
  </si>
  <si>
    <t>BM balgseal Viton             33 mm sic-sic q1q1vgg</t>
  </si>
  <si>
    <t>BM balgseal Viton  bq1vgg     33 mm sic-car</t>
  </si>
  <si>
    <t>Lowara sealset cer/car/Viton  33 mm</t>
  </si>
  <si>
    <t>Robot seal (motorzijde)       25 mm kool-keramiek</t>
  </si>
  <si>
    <t>Encir seal nr 100 a           24 mm</t>
  </si>
  <si>
    <t>Lowara sealset sic/car/EPDM   22 mm type SV33/SV66</t>
  </si>
  <si>
    <t>Seal tbv. div. pompen         30 mm sic/sic/nbr</t>
  </si>
  <si>
    <t>Lowara sealset sic/car/Viton  16 mm 8-22SV/10-15-22SV</t>
  </si>
  <si>
    <t>Lowara sealset sic/sic/Viton  12 mm type SV2/4 1-3-5SV</t>
  </si>
  <si>
    <t>Lowara sealset sic/car/Viton  12 mm type SV2/4 1-3-5SV</t>
  </si>
  <si>
    <t>Tsurumi seal sic/sic/Viton    15 mm KTZ 15/8 BE</t>
  </si>
  <si>
    <t>Ebara sealkit Viton           15 mm CD/CDX   (364500004)</t>
  </si>
  <si>
    <t>Ebara sealkit sic-sic-Viton   15 mm DW-serie (364500015)</t>
  </si>
  <si>
    <t>Lowara seal tung-sic          12 mm CO (oud model,vóór 2012)</t>
  </si>
  <si>
    <t>Tsurumi sic-cer seal          12 mm OMU-A/POMA2</t>
  </si>
  <si>
    <t>Lowara sealset sic/car/epdm   16 mm 10-15-22SV va. 5,5kW std</t>
  </si>
  <si>
    <t>Lowara sealset sic/car/EPDM   25 mm type SV30/60</t>
  </si>
  <si>
    <t>Alpha seal 04 rag(t)          35 mm Kool-Keramiek</t>
  </si>
  <si>
    <t>Lowara seal tbv. TDB          35 mm sic-car-epdm</t>
  </si>
  <si>
    <t>Alpha seal 04 rag(t) widia !! 35 mm</t>
  </si>
  <si>
    <t>BM balgseal nbr aq1pgg        38 mm sic-car</t>
  </si>
  <si>
    <t>Revisie Lowara sealset        35 mm DL180 &amp; DL200</t>
  </si>
  <si>
    <t>Robot seal BW 2030..4030-sh   35 mm kool/ker/nbr</t>
  </si>
  <si>
    <t>Sealset car/cer/nit           1 3/8 inch</t>
  </si>
  <si>
    <t>KSB sealsetkit sic/sic/hnbr   38 mm</t>
  </si>
  <si>
    <t>Sealset car/sic/fpm           38 mm tbv. o.a. PG staartpomp</t>
  </si>
  <si>
    <t>BM balgseal epdm bq1egg       33 mm sic-car</t>
  </si>
  <si>
    <t>Lowara sealset cer/car/epdm   33 mm type FHE4/FCE4</t>
  </si>
  <si>
    <t>Lowara sealset cer/car/nbr    33 mm type FHE</t>
  </si>
  <si>
    <t>Revisie seal car/sil/vit      75 mm</t>
  </si>
  <si>
    <t>Lowara O-RING statorhuis onder Diwa 05A 110,49 X 5,34 mm NBR</t>
  </si>
  <si>
    <t>Lowara voet/support oa. SH/FH NSC 15-37kW + SHS/SHE4 11kW</t>
  </si>
  <si>
    <t>Lowara O-RING statorhuis boven Diwa 05A  94,84 X 3,53 mm NBR</t>
  </si>
  <si>
    <t>Lowara domo oliekeerring      sealkamer wa-15  15 x 24 x 5</t>
  </si>
  <si>
    <t>Lowara O-RING Viton tbv. oa.  CA/HM   12,42 x 1,78 mm</t>
  </si>
  <si>
    <t>Lowara o-ring Viton pomph. SH 32..40-200         221,62x5,33</t>
  </si>
  <si>
    <t>Lowara O-RING Viton pomphuis  SG/BG/CA/CEA/CEAM  171,05x3,53</t>
  </si>
  <si>
    <t>Lowara O-RING NBR   pomphuis  DL105            117,1  x 3,53</t>
  </si>
  <si>
    <t>Lowara O-RING NBR pomphuis    CN50/65-200      209,14 X 3,53</t>
  </si>
  <si>
    <t>Lowara O-RING Viton waaier    CA 70 - 120 serie 41,28 x 3,53</t>
  </si>
  <si>
    <t>Lowara o-ring viton pomph. SH 50..65-200 65-160  247,02x5,33</t>
  </si>
  <si>
    <t>Lowara o-ring viton pomph. SH 32..50-160 50-125  189,87x5,33</t>
  </si>
  <si>
    <t>Lowara O-RING Viton waaier    CEA 70 -120 serie 40,86 x 3,53</t>
  </si>
  <si>
    <t>Lowara O-RING persdeksel      Diwa 05A    5,23 X 2,62 mm NBR</t>
  </si>
  <si>
    <t>Lowara O-RING Viton pomphuis  CA 70 - 200      183,7  X 3,53</t>
  </si>
  <si>
    <t>Lowara O-RING Viton injector  BG serie   36,17 X 2,62</t>
  </si>
  <si>
    <t>Lowara o-ring NBR pomphuis    FHE50/65/80 253,6 x 3,53</t>
  </si>
  <si>
    <t>Lowara slijtring zuigzijde    SH25-SH/FH32-FC40</t>
  </si>
  <si>
    <t>Lowara o-ring viton pomph. SH 32..50-250 + SH80  278,77x5,33</t>
  </si>
  <si>
    <t>Lowara ontluchter             tbv. FC/LN-serie EPDM</t>
  </si>
  <si>
    <t>Lowara waaiermoer             BG SG CEA</t>
  </si>
  <si>
    <t>Lowara persbochtkit 2"        DL109-125  DLV100-115</t>
  </si>
  <si>
    <t>Lowara O-RING NBR pomphuis    CN50/65-160      171,05 X 3,53</t>
  </si>
  <si>
    <t>Lowara slijtring zuigzijde    SH/FH40-250/50-125/160/200/250</t>
  </si>
  <si>
    <t>Lowara slijtring sealz. FH/SH 32/40/50/160+32/40/50-200/250</t>
  </si>
  <si>
    <t>Lowara kabeldoorvoer          DN-DL</t>
  </si>
  <si>
    <t>Lowara kabeldoorvoer          DOMO7-10/DIWA05-07      1F D9</t>
  </si>
  <si>
    <t>Lowara kabeldoorvoer          DOMO7-15/DIWA05-11      3F D10</t>
  </si>
  <si>
    <t>Membraan voor 24 liter        membraanbol E Sfera of Block</t>
  </si>
  <si>
    <t>Lowara kabeldoorvoer DOMO15/  DIWA11 1F DOMO20/DIWA15 3F D11</t>
  </si>
  <si>
    <t>Lowara waaiermoer M16         tbv. FHE/SHE</t>
  </si>
  <si>
    <t>Lowara o-ring viton pomphuis  SHE4 80-250  304,17x5,33</t>
  </si>
  <si>
    <t>Lowara O-RING kit SV 16       EPDM</t>
  </si>
  <si>
    <t>Lowara RVS vulplug tbv. SV16</t>
  </si>
  <si>
    <t>Lowara slijtring zuigzijde    FH/SH 40-125/160/200</t>
  </si>
  <si>
    <t>Lowara RVS aftapplug tbv. SV16</t>
  </si>
  <si>
    <t>Lowara o-ring Viton pomph. SH 32..40-125         158,12x5,33</t>
  </si>
  <si>
    <t>Lowara koelwaaier D130 SM80   SHE40-125/15</t>
  </si>
  <si>
    <t>Lowara koelwaaier (PLM) 2p    oa. FCE/FHE/SHE 2,2 + 3,0 kW</t>
  </si>
  <si>
    <t>Lowara deksel aansluitkast    108x175 (div. motoren)</t>
  </si>
  <si>
    <t>Lowara diffuser kit SV16</t>
  </si>
  <si>
    <t>Lowara ontluchterkit tbv.     FC/LN-serie (incl. pluggen)</t>
  </si>
  <si>
    <t>Lowara slijtring sealzijde    FH/SH 65/80</t>
  </si>
  <si>
    <t>Lowara zuigflens DIWA</t>
  </si>
  <si>
    <t>Membraan tbv. hydrofoorketel    200 LTR (ZILMET)</t>
  </si>
  <si>
    <t>Lowara waaier 32-125/11       diam. 136 mm</t>
  </si>
  <si>
    <t>Lowara waaier 4SC/4HM</t>
  </si>
  <si>
    <t>Lowara waaier SCUBA 2SC</t>
  </si>
  <si>
    <t>Lowara waaierpakket  8GS      (5 waaiers)</t>
  </si>
  <si>
    <t>Lowara waaier                 DOC 7</t>
  </si>
  <si>
    <t>Lowara waaier RVS             BG 9,  SG 12 en CE 120/5</t>
  </si>
  <si>
    <t>Membraan tbv. hydrofoorketel    100 LTR (ZILMET)</t>
  </si>
  <si>
    <t>Lowara diffuser kit  5SV      4 diff.  5SV23 t/m  5SV28</t>
  </si>
  <si>
    <t>Rubber onderlager / bush kit  tbv. 2SC7-9 4SC9-11</t>
  </si>
  <si>
    <t>Lowara lagerschaal voorz.     PLM(4)132       5,5- 11,0kW</t>
  </si>
  <si>
    <t>Lowara voet Domo 10/15/20</t>
  </si>
  <si>
    <t>Lowara waaier FH 65-200/150   diam. 187 mm</t>
  </si>
  <si>
    <t>Lowara waaier tbv. 15SV</t>
  </si>
  <si>
    <t>Lowara diffuser tbv. SV8</t>
  </si>
  <si>
    <t>Lowara waaier SV 16</t>
  </si>
  <si>
    <t>Lowara zuigkorf DOC 3/7</t>
  </si>
  <si>
    <t>Lowara waaiermoer M12         tbv. FHE/SHE</t>
  </si>
  <si>
    <t>Lowara waaier SV  2</t>
  </si>
  <si>
    <t>Lowara waaier SV  4</t>
  </si>
  <si>
    <t>Lowara slijtring zuigzijde    SH 80</t>
  </si>
  <si>
    <t>Lowara olieaftapplug tbv.     Digger</t>
  </si>
  <si>
    <t>Lowara lagerschaal achter     PLM4  112             4,0kW</t>
  </si>
  <si>
    <t>Membraan tbv. hydrofoorketel  60/80 LTR (ZILMET)</t>
  </si>
  <si>
    <t>Lowara koelwaaierkap metaal       112  P-serie (5,5kW)</t>
  </si>
  <si>
    <t>Lowara koelwaaier (PLM) 2p    oa. FCE/FHE/SHE 4,0 + 5,5 kW</t>
  </si>
  <si>
    <t>Lowara koelwaaier (PLM) 2p    oa. FCE/FHE/SHE 7,5 t/m 22,0kW</t>
  </si>
  <si>
    <t>Lowara koelwaaier (PLM) 4p    oa. FC/FH/SH 11,0 FCS4 15,0kW</t>
  </si>
  <si>
    <t>Lowara waaier RVS             C-CK-CA70/3</t>
  </si>
  <si>
    <t>Lowara waaier SH/FH 65-160/55 diam. 129 mm</t>
  </si>
  <si>
    <t>Lowara waaier 50-200/110      diam. 209 mm NR</t>
  </si>
  <si>
    <t>Lowara waaier 50-200/92       diam. 197 mm NR</t>
  </si>
  <si>
    <t>Lowara waaier RVS             DOMO 10VX</t>
  </si>
  <si>
    <t>Lowara waaier RVS             DOMO20VXT</t>
  </si>
  <si>
    <t>Lowara waaier DIWA 11</t>
  </si>
  <si>
    <t>Lowara waaier RVS             DOMO 10, (15 60Hz)</t>
  </si>
  <si>
    <t>Lowara waaier RVS             CE-CEA 70-3</t>
  </si>
  <si>
    <t>Lowara waaier RVS             DL105</t>
  </si>
  <si>
    <t>Lowara waaier RVS             DL109</t>
  </si>
  <si>
    <t>Lowara waaier RVS             DL125</t>
  </si>
  <si>
    <t>Lowara waaier RVS             DOMO15VX(T)</t>
  </si>
  <si>
    <t>Lowara waaier RVS             CE-CEA 70-5</t>
  </si>
  <si>
    <t>Lowara waaier DIWA 05</t>
  </si>
  <si>
    <t>Lowara waaier DIWA 07</t>
  </si>
  <si>
    <t>Lowara waaier                 DN120</t>
  </si>
  <si>
    <t>Lowara waaier RVS             DL/DLM 90</t>
  </si>
  <si>
    <t>Lowara waaier en sealring     DOC 7 VX 50 HZ</t>
  </si>
  <si>
    <t>Lowara waaier 50-250/150      diam. 224 mm</t>
  </si>
  <si>
    <t>Lowara waaier 50-125/40       diam. 139 mm</t>
  </si>
  <si>
    <t>Lowara waaier 40-160/30       diam. 159 mm</t>
  </si>
  <si>
    <t>Lowara waaier 40-160/40       diam. 171 mm</t>
  </si>
  <si>
    <t>Lowara waaier RVS             C-CA70/4</t>
  </si>
  <si>
    <t>Lowara waaier RVS             C-CA70/5</t>
  </si>
  <si>
    <t>Lowara waaier RVS             CA(M)120/3</t>
  </si>
  <si>
    <t>Lowara waaier RVS             CO 350/15</t>
  </si>
  <si>
    <t>Lowara waaier RVS             CEA/CA 210/2</t>
  </si>
  <si>
    <t>Lowara waaier 32-250/55       diam. 222 mm</t>
  </si>
  <si>
    <t>Lowara waaier SH 32-200/30    diam. 188 mm</t>
  </si>
  <si>
    <t>Lowara waaier 50-250/1506     diam. 189 mm (60Hz)</t>
  </si>
  <si>
    <t>Lowara lagerschaal achter     PLM   160-180R 11,0- 22,0kW</t>
  </si>
  <si>
    <t>Lowara koelwaaier (PLM) 4p    oa. FC/FH/SH 2,2 t/m 4,0 kW</t>
  </si>
  <si>
    <t>Membraan tbv. hydrofoorketel    300 LTR (ZILMET)</t>
  </si>
  <si>
    <t>RVS flens tbv. hydrofoorketel 1 " voor Zilmet 60-80-100 ltr</t>
  </si>
  <si>
    <t>RVS flens tbv. hydrofoorketel 1½" voor Zilmet 200-300 ltr</t>
  </si>
  <si>
    <t>Lowara lagerschaal achter     PLM4  100             2,2kW</t>
  </si>
  <si>
    <t>Lowara lagerschaal voorz.     PLM   112R B14  IE3</t>
  </si>
  <si>
    <t>Lowara lagerschaal achter     PLM4 90  1,1-  1,5kW</t>
  </si>
  <si>
    <t>Lowara lagerschaal achter     PLM 90-100R  1,5-  3,0kW</t>
  </si>
  <si>
    <t>Lowara lagerschaal voorz.     PLM(4) 90       1,1-  3,0kW</t>
  </si>
  <si>
    <t>Lowara lagerschaal voorz.     PLM   100-112R  3,0-  4,0kW</t>
  </si>
  <si>
    <t>Lowara injector SG10 &amp; BG7    Geel</t>
  </si>
  <si>
    <t>Lowara O-RING kit 33-46SV     EPDM</t>
  </si>
  <si>
    <t>Lowara O-RING kit SV  2-4     EPDM</t>
  </si>
  <si>
    <t>Lowara slijtring zuigzijde    SH 65-160/92-220</t>
  </si>
  <si>
    <t>Lowara slijtplaat             DL(M)80/90/105/Vortex</t>
  </si>
  <si>
    <t>Lowara waaier TDB2212         diam. 150 mm</t>
  </si>
  <si>
    <t>Lowara waaier TDB2212         diam. 170 mm</t>
  </si>
  <si>
    <t>Lowara afstandbus             tbv. waaier CA-serie</t>
  </si>
  <si>
    <t>Lowara rvs bodemdeksel DOC 3/7</t>
  </si>
  <si>
    <t>Lowara waaierpakket (15 st.)  tbv. SV1615</t>
  </si>
  <si>
    <t>Lowara waaier FH 65-200/185   diam. 198 mm</t>
  </si>
  <si>
    <t>Lowara waaier SH 65-200/150   diam. 192 mm</t>
  </si>
  <si>
    <t>Lowara diffuser kit SV8</t>
  </si>
  <si>
    <t>Lowara waaier tbv. 10SV</t>
  </si>
  <si>
    <t>Lowara as-motorkoppeling      SV16-serie</t>
  </si>
  <si>
    <t>Lowara pomphuis DL-DLV</t>
  </si>
  <si>
    <t>Lowara pomphuis SH  65-160/40 /55 /75</t>
  </si>
  <si>
    <t>Lowara slijtplaat             DL109/125  DLV110/115</t>
  </si>
  <si>
    <t>Lowara pomphuis SH  40-125</t>
  </si>
  <si>
    <t>Lowara pomphuis 1-3SV DN25</t>
  </si>
  <si>
    <t>Lowara pomphuis SH  65-200</t>
  </si>
  <si>
    <t>Lowara pomphuis SH  80-200</t>
  </si>
  <si>
    <t>Lowara wear parts kit 15-22SV 1 x diffuser, 1 x glijlager</t>
  </si>
  <si>
    <t>Lowara pompas SV1615</t>
  </si>
  <si>
    <t>Lowara diffuser tbv. 15SV+22SV</t>
  </si>
  <si>
    <t>Lowara diffuser SV2-4/SCUBA/  HM A 304</t>
  </si>
  <si>
    <t>Lowara diffuser kit SV2/SV4</t>
  </si>
  <si>
    <t>Lowara diffuser tbv. 33SV     incl. glijlager</t>
  </si>
  <si>
    <t>Lowara waaier FH 65-200/220   diam. 210 mm</t>
  </si>
  <si>
    <t>Lowara waaier FH 80-160/110   diam. 152 mm</t>
  </si>
  <si>
    <t>Lowara sealdeksel             SV8 / SV16</t>
  </si>
  <si>
    <t>Lowara HM motorvoet SM80</t>
  </si>
  <si>
    <t>Lowara waaier SV  8</t>
  </si>
  <si>
    <t>Lowara waaier FH 80-200/220   diam. 189 mm</t>
  </si>
  <si>
    <t>Lowara sealdeksel             oa. SH 25/32/40-250</t>
  </si>
  <si>
    <t>Lowara sealdeksel             SH 50-125 + SH 50-160</t>
  </si>
  <si>
    <t>Lowara sealdeksel             SH 65-160/110 + SH 65-200</t>
  </si>
  <si>
    <t>Lowara sealdeksel             FCE4 50/125</t>
  </si>
  <si>
    <t>Lowara sealdeksel             FHE 32/40/50-200, 50-160 EN 65</t>
  </si>
  <si>
    <t>Lowara sealdeksel             oa. FH. 65&lt;-&gt;80-.../110&lt;-&gt;220</t>
  </si>
  <si>
    <t>Lowara O-RING kit TDB22 12/8A4B</t>
  </si>
  <si>
    <t>Lowara o-ring kit 1-5SV       Viton/FPM</t>
  </si>
  <si>
    <t>Lowara injector SG15 &amp; BG11   Grijs</t>
  </si>
  <si>
    <t>Lowara rubber ring zuigflens  DL(M)109-125/DLV(M)100-115</t>
  </si>
  <si>
    <t>Lowara diffuser kit 10SV      1 diff. oa. 10SV</t>
  </si>
  <si>
    <t>Lowara diffuser kit 10SV      2 diff. oa. 10SV</t>
  </si>
  <si>
    <t>Lowara asbus                  tbv. TDB pomp</t>
  </si>
  <si>
    <t>Lowara lager tbv. as  TDB-pomp</t>
  </si>
  <si>
    <t>Lowara lager tbv. onderhuis   TDB-pomp</t>
  </si>
  <si>
    <t>Lowara lagerschaal voorz.     PLM(4)160      11,0- 22,0kW</t>
  </si>
  <si>
    <t>Lowara lagerschaal voorz.     PLM(4)100-112R o.a. 2,2-5,5 kW</t>
  </si>
  <si>
    <t>Lowara lagerschaal achter     PLM(4) 132 oa. 5,5/7,5- 11,0kW</t>
  </si>
  <si>
    <t>Lowara stator DOMO20  400V</t>
  </si>
  <si>
    <t>Lowara o-ring kit 8-22SV      EPDM</t>
  </si>
  <si>
    <t>Lowara koelwaaier (PLM) 4p    oa. FC/FH/SH 5,5 + 7,5 kW</t>
  </si>
  <si>
    <t>Lowara koelwaaierkap metaal   132/160R P-serie(5,5-7,5-11kW)</t>
  </si>
  <si>
    <t>Lowara koelwaaierkap metaal       160  P-serie (15-22kW)</t>
  </si>
  <si>
    <t>Lowara schakelaar QSM/QMC kastje</t>
  </si>
  <si>
    <t>Lowara lagerschaal achter     PLM(4) 100-112R  2,2-4,0kW IE3</t>
  </si>
  <si>
    <t>Lowara aansluitblok SM        (div. motoren)</t>
  </si>
  <si>
    <t>Lowara deksel aansluitkast    102x130 (div. motoren)</t>
  </si>
  <si>
    <t>Lowara thermoswitch tbv.      Digger 4(A)</t>
  </si>
  <si>
    <t>Lowara waaier rvs             HTS65-200/150 SHE4-600/200/15</t>
  </si>
  <si>
    <t>Lowara waaier ESH 32-200/30   diam. 178 mm</t>
  </si>
  <si>
    <t>Lowara waaier RVS             CA(M)200/5</t>
  </si>
  <si>
    <t>Lowara waaier RVS             CO 500/30</t>
  </si>
  <si>
    <t>Lowara waaier RVS             CA(M)120/5</t>
  </si>
  <si>
    <t>Lowara waaier RVS             CA(M)200/3</t>
  </si>
  <si>
    <t>Lowara waaier 40-125/15       diam. 126 mm</t>
  </si>
  <si>
    <t>Lowara waaier 40-250/110      diam. 233 mm</t>
  </si>
  <si>
    <t>Lowara waaier 32-250/110      diam. 256 mm</t>
  </si>
  <si>
    <t>Lowara waaier 50-160/75       diam. 174 mm FCE65-160/75</t>
  </si>
  <si>
    <t>Lowara waaier NSC50-160/75    diam. 159 mm</t>
  </si>
  <si>
    <t>Lowara waaier 50-160/756      diam. 148 mm  (60Hz)</t>
  </si>
  <si>
    <t>Lowara waaier 40-200/55       diam. 190 mm</t>
  </si>
  <si>
    <t>Lowara waaier 40-200/75       diam. 209 mm FCE4 50-200/11</t>
  </si>
  <si>
    <t>Lowara waaier FH 65-125/75    diam. 139,5 mm</t>
  </si>
  <si>
    <t>Lowara waaier SH 65-160/110   diam. 177 mm asgat Ø24mm</t>
  </si>
  <si>
    <t>Lowara waaier SH 80-160/150   diam. 177 mm</t>
  </si>
  <si>
    <t>Lowara waaier kunststof       DOMO 7</t>
  </si>
  <si>
    <t>Lowara waaier DIWA 15</t>
  </si>
  <si>
    <t>Lowara waaier RVS             DOMO 20</t>
  </si>
  <si>
    <t>Lowara waaier RVS             DOMO 7VX(T)</t>
  </si>
  <si>
    <t>Lowara waaier RVS             SG 10,   BG 7 en  CE-80/5</t>
  </si>
  <si>
    <t>Lowara waaier                 DOC 3</t>
  </si>
  <si>
    <t>Lowara waaier RVS             BG 5  SG 7</t>
  </si>
  <si>
    <t>Lowara waaier                 DN115</t>
  </si>
  <si>
    <t>Lowara waaier RVS             DLV115</t>
  </si>
  <si>
    <t>Lowara waaier vortex          tbv. minivortex</t>
  </si>
  <si>
    <t>Lowara waaier DL vortex</t>
  </si>
  <si>
    <t>Lowara waaier RVS             DL1256  60Hz</t>
  </si>
  <si>
    <t>Lowara waaier RVS             DLV100</t>
  </si>
  <si>
    <t>Lowara waaier RVS             CEA 120/3</t>
  </si>
  <si>
    <t>Lowara waaierpakket 12GS      (5 waaiers)</t>
  </si>
  <si>
    <t>Lowara waaierpakket 16GS      (5 waaiers)</t>
  </si>
  <si>
    <t>Lowara waaier RVS             BG 3  SG 5</t>
  </si>
  <si>
    <t>Lowara waaier en sealring     DOC 7   60 Hz</t>
  </si>
  <si>
    <t>Lowara waaier kunststof       DOMO 7VX(T)</t>
  </si>
  <si>
    <t>Lowara ESHS  50-160/148  (7,5) Hydraulische kit 132/B5  60Hz</t>
  </si>
  <si>
    <t>Lowara waaier RVS             DOMO 15</t>
  </si>
  <si>
    <t>Lowara waaier FH 65-125/40    diam. 121/116 mm</t>
  </si>
  <si>
    <t>Lowara waaier 65-160/75       diam. 137 mm (SHE 50Hz)</t>
  </si>
  <si>
    <t>Lowara waaier 65-160/75       diam. 154 mm (ESH 50Hz)</t>
  </si>
  <si>
    <t>Lowara waaier 50-200/1106     diam. 170 mm NR (60Hz)</t>
  </si>
  <si>
    <t>Lowara waaier 50-250/185      diam. 237 mm</t>
  </si>
  <si>
    <t>Lowara waaier 50-250/220      diam. 250 mm</t>
  </si>
  <si>
    <t>Lowara waaier 65-160/40       diam. 119 mm</t>
  </si>
  <si>
    <t>Lowara waaier 50-160/55       diam. 158 mm</t>
  </si>
  <si>
    <t>Lowara waaier 50-200/926      diam. 158 mm NR (60Hz)</t>
  </si>
  <si>
    <t>Lowara waaier 50-125/22       diam. 119 mm</t>
  </si>
  <si>
    <t>Lowara waaier 50-125/30       diam. 130 mm</t>
  </si>
  <si>
    <t>Lowara waaier 50-160/556      diam. 135 mm  (60Hz)</t>
  </si>
  <si>
    <t>Lowara waaier 40-250/92       diam. 218 mm</t>
  </si>
  <si>
    <t>Lowara waaier 40-200/756      diam. 181 mm (60Hz)</t>
  </si>
  <si>
    <t>Lowara waaier ESH 50-125/40   diam. 137 mm</t>
  </si>
  <si>
    <t>Lowara waaier 40-125/11       diam. 112 mm</t>
  </si>
  <si>
    <t>Lowara waaier 40-250/150      diam. 251 mm</t>
  </si>
  <si>
    <t>Lowara waaier 40-125/22       diam. 143 mm FCE4 50-125/02</t>
  </si>
  <si>
    <t>Lowara waaier 32-160/22       diam. 168 mm</t>
  </si>
  <si>
    <t>Lowara waaier RVS             CE-CEA 370/2</t>
  </si>
  <si>
    <t>Lowara waaier RVS             CE-CEA 370/3</t>
  </si>
  <si>
    <t>Lowara waaier RVS             CO 350/07</t>
  </si>
  <si>
    <t>Lowara waaier RVS             CO 350/05</t>
  </si>
  <si>
    <t>Lowara waaier RVS             CEA 120/5</t>
  </si>
  <si>
    <t>Lowara waaier RVS             BG 11 en SG15</t>
  </si>
  <si>
    <t>Lowara waaier RVS             CEA/CA 210/3</t>
  </si>
  <si>
    <t>Lowara waaier RVS             CEA/CA 210/4</t>
  </si>
  <si>
    <t>Lowara waaier RVS             CEA/CA 210/5</t>
  </si>
  <si>
    <t>Lowara waaier RVS             CE-CEA 370/1</t>
  </si>
  <si>
    <t>Lowara waaier kunststof        1HMP</t>
  </si>
  <si>
    <t>Lowara waaier kunststof        3HMP</t>
  </si>
  <si>
    <t>Lowara waaier kunststof        5HMP</t>
  </si>
  <si>
    <t>Lowara waaier kunststof       10HMP</t>
  </si>
  <si>
    <t>Lowara waaier 32-250/75       diam. 242 mm</t>
  </si>
  <si>
    <t>Lowara waaier 25-200/40       diam. 195 mm</t>
  </si>
  <si>
    <t>Lowara waaier 32-125/07       diam. 119 mm</t>
  </si>
  <si>
    <t>Lowara waaier 32-160/15       diam. 150 mm</t>
  </si>
  <si>
    <t>Lowara waaier 32-160/226      diam. 145 mm (60Hz)</t>
  </si>
  <si>
    <t>Lowara waaier 32-200/306      diam. 167 mm (60Hz)</t>
  </si>
  <si>
    <t>Lowara thermoswitch tbv.      Digger 8(A)</t>
  </si>
  <si>
    <t>Lowara aansluitblok           SGM 10-12-15</t>
  </si>
  <si>
    <t>Lowara aansluitkast compleet  tbv. oa. PLM90</t>
  </si>
  <si>
    <t>Lowara aansluitkast compleet  tbv. oa. PLM100</t>
  </si>
  <si>
    <t>Lowara schroef zelftap 4,2x22 tbv. kunststof aansluitkastjes</t>
  </si>
  <si>
    <t>Lowara koelwaaier D110 SM63-71</t>
  </si>
  <si>
    <t>Lowara koelwaaierkap kunststof SM80</t>
  </si>
  <si>
    <t>Lowara aansluitkast 102x130   onderzijde (div. motoren)</t>
  </si>
  <si>
    <t>Lowara rotoras + lagers       D 83x140T-PLM    (4,0kW)</t>
  </si>
  <si>
    <t>Lowara rotoras + lagers       D 92x160T-PLM    (5,5kW)</t>
  </si>
  <si>
    <t>Lowara rotoras + lagers       D114x150T-PLM    (7,5kW)</t>
  </si>
  <si>
    <t>Lowara rotoras + lagers       D114x170T-PLM    (9,2kW)</t>
  </si>
  <si>
    <t>Lowara rotoras + lagers       D114x190T-PLM (11,0kW) as 22mm</t>
  </si>
  <si>
    <t>Lowara kabel H07RN-F 3x1mm    20m neopreen (oa. SC407)</t>
  </si>
  <si>
    <t>Lowara koelwaaierkap metaal   100/112R P-serie (4,0kW)</t>
  </si>
  <si>
    <t>Lowara lagerschaal voorz. SV  PLM(4)160-180  15,0- 22,0kW</t>
  </si>
  <si>
    <t>Lowara rotoras compleet       tbv. CEA210/5V</t>
  </si>
  <si>
    <t>Lowara rotoras compleet       tbv. DOMO 15T/B</t>
  </si>
  <si>
    <t>Lowara rotoras compleet       tbv. DOMO10/B</t>
  </si>
  <si>
    <t>Lowara rotoras compleet       tbv. CA 200/33/A</t>
  </si>
  <si>
    <t>Lowara afstandbus kit SV8/16</t>
  </si>
  <si>
    <t>Lowara Hydrofoorkit: slang    drukschak, manometer, 5 weg-T</t>
  </si>
  <si>
    <t>Lowara elektromotorplaatje    met CSA</t>
  </si>
  <si>
    <t>Lowara L4C-motor 0,37kW       230V/50HZ tbv. L4C pomp</t>
  </si>
  <si>
    <t>Lowara L4C-motor 0,75kW       230V/50HZ tbv. L4C pomp</t>
  </si>
  <si>
    <t>Lowara koelwaaierkap          CEA210/3,4,5 en CEA 370/1,2,3</t>
  </si>
  <si>
    <t>Lowara koelwaaierkap kunststof 80 /  90R (FHS,SHS)</t>
  </si>
  <si>
    <t>Snijmes   tbv.  oa. FDLT/G271</t>
  </si>
  <si>
    <t>Snijrotor tbv.  oa. FDLT/G271</t>
  </si>
  <si>
    <t>Franklin motor 5,5kW 400V/50HZ tbv. 4" GS pomp (excl. kabel)</t>
  </si>
  <si>
    <t>Franklin motor 7,5kW 400V/50HZ tbv. 4" GS-pomp (excl. kabel)</t>
  </si>
  <si>
    <t>Franklin motor 15 kW 400V/50HZ tbv. 6" GS-pomp (incl. kabel)</t>
  </si>
  <si>
    <t>Franklin motor18,5kW 400V/50HZ tbv. 6" GS-pomp (incl. kabel)</t>
  </si>
  <si>
    <t>Lowara L6W-motor  7,5kW SD    400/690V 50HZ</t>
  </si>
  <si>
    <t>Hydrovar sticker voor display nieuw model</t>
  </si>
  <si>
    <t>Lowara L4C-motor 5,5kW        400V/50HZ tbv. L4C pomp</t>
  </si>
  <si>
    <t>Lowara L4C-motor 7,5kW        400V/50HZ tbv. L4C pomp</t>
  </si>
  <si>
    <t>Franklin motor 1,5kW 400V/50HZ tbv. 4" GS pomp (excl. kabel)</t>
  </si>
  <si>
    <t>Franklin motor 2,2kW 400V/50HZ tbv. 4" GS pomp (excl. kabel)</t>
  </si>
  <si>
    <t>Franklin motor 3,0kW 400V/50HZ tbv. 4" GS pomp (excl. kabel)</t>
  </si>
  <si>
    <t>Franklin motor 4,0kW 400V/50HZ tbv. 4" GS pomp (excl. kabel)</t>
  </si>
  <si>
    <t>Lowara L4C-motor 0,75kW       400V/50HZ tbv. L4C pomp</t>
  </si>
  <si>
    <t>Lowara L4C-motor 1,1kW        400V/50HZ tbv. L4C pomp</t>
  </si>
  <si>
    <t>Lowara L4C-motor 1,5kW        400V/50HZ tbv. L4C pomp</t>
  </si>
  <si>
    <t>Lowara L4C-motor 2,2kW        400V/50HZ tbv. L4C pomp</t>
  </si>
  <si>
    <t>Lowara L4C-motor 3,0kW        400V/50HZ tbv. L4C pomp</t>
  </si>
  <si>
    <t>Lowara L4C-motor 4,0kW        400V/50HZ tbv. L4C pomp</t>
  </si>
  <si>
    <t>Lowara o-ring kit 8-22SV      Viton/FPM</t>
  </si>
  <si>
    <t>Lowara o-ring kit 33-46SV     EPDM</t>
  </si>
  <si>
    <t>Lowara o-ring kit 33-46SV     Viton/FPM</t>
  </si>
  <si>
    <t>Lowara o-ring kit 66-92SV     EPDM</t>
  </si>
  <si>
    <t>Lowara o-ring kit 66-92SV     Viton/FPM</t>
  </si>
  <si>
    <t>Lowara O-RING viton pomphuis  FHE50/65/80 253,6 x 3,53</t>
  </si>
  <si>
    <t>Membraan butaan voor 24 liter membraantank Idrotuba</t>
  </si>
  <si>
    <t>Lowara stator DOMO15  230V</t>
  </si>
  <si>
    <t>Lowara stator DOMO15  400V</t>
  </si>
  <si>
    <t>Lowara o-ring kit 1-5SV       EPDM</t>
  </si>
  <si>
    <t>Lowara stator 400V   4,0 kW   P-motor</t>
  </si>
  <si>
    <t>Lowara stator 400V   5,5 kW   P-motor</t>
  </si>
  <si>
    <t>Lowara stator 400V   7,5 kW   P-motor</t>
  </si>
  <si>
    <t>Lowara stator 400V   9,2 kW   P-motor</t>
  </si>
  <si>
    <t>Lowara stator   1,1  kW       CEA 210/3 (nieuw)</t>
  </si>
  <si>
    <t>Lowara stator 400V   0,25kW   4-polig tbv. FCE4-serie</t>
  </si>
  <si>
    <t>Lowara stator 400V   0,75kW   tbv. SHE/FHE-serie</t>
  </si>
  <si>
    <t>Lowara stator 400V   1,1 kW   tbv. SHE/FHE-serie</t>
  </si>
  <si>
    <t>Lowara stator 400V   2,2 kW   tbv. SHE/FHE-serie</t>
  </si>
  <si>
    <t>Lowara O-RING kit 10-22HM     EPDM</t>
  </si>
  <si>
    <t>Lowara diffuser kit SV33      RVS-316</t>
  </si>
  <si>
    <t>Lowara diffuser kit SV46      RVS-316</t>
  </si>
  <si>
    <t>Lowara diffuser kit SV66      RVS-316</t>
  </si>
  <si>
    <t>Lowara diffuser kit SV92      RVS-316</t>
  </si>
  <si>
    <t>Lowara diffuser (laatste)     tbv. SV2-4     RVS-304</t>
  </si>
  <si>
    <t>Lowara diffuser (laatste)     tbv. 5SV     RVS-304</t>
  </si>
  <si>
    <t>Lowara injector SG7/12 &amp; BG5/9Roze</t>
  </si>
  <si>
    <t>Lowara O-RING Nitrile (DIF)   BG serie   40,86 X 3,53 NBR</t>
  </si>
  <si>
    <t>Lowara injector SG5 &amp; BG3     lichtblauw</t>
  </si>
  <si>
    <t>Lowara O-RING NBR tbv. deksel DL160/180/200  164,47 x 6,99</t>
  </si>
  <si>
    <t>Lowara O-RING kit SV  8       EPDM</t>
  </si>
  <si>
    <t>Lowara sealdeksel             FCE4 100-..200/22&amp;30-250/40</t>
  </si>
  <si>
    <t>Lowara sealdeksel SH 65-250   30-37kW (2P) &amp; 5,5kW (4P)</t>
  </si>
  <si>
    <t>Lowara sealdeksel             SH 80-160 en SH 80-200</t>
  </si>
  <si>
    <t>Lowara sealdeksel             SH 50-200</t>
  </si>
  <si>
    <t>Lowara sealdeksel             SH 65-160/92</t>
  </si>
  <si>
    <t>Lowara snijplaat Domo GRI 11</t>
  </si>
  <si>
    <t>Lowara rvs zuigplaat          Domo 7</t>
  </si>
  <si>
    <t>Lowara sealdeksel rvs 304     tbv. BG(M) - seal 14mm</t>
  </si>
  <si>
    <t>Lowara sealdeksel rvs 316     tbv. CO(M)/CEA(M) - seal 14mm</t>
  </si>
  <si>
    <t>Lowara sealdeksel             10-15-22SV v.a. 5,5kW</t>
  </si>
  <si>
    <t>Lowara slijtring zuigzijde    FH 65-125../SH65-160/40/55/75</t>
  </si>
  <si>
    <t>Lowara slijtring zuigzijde    FH/FC 65-160/200</t>
  </si>
  <si>
    <t>Lowara slijtring zuigzijde    FH/FC 80</t>
  </si>
  <si>
    <t>Lowara seegerring rvs-316     tbv. waaier DOC-serie</t>
  </si>
  <si>
    <t>Lowara voet DL 80 tot 125     mini/vortex  en  DLV100-115</t>
  </si>
  <si>
    <t>Lowara zuigflens CA(M)70-120</t>
  </si>
  <si>
    <t>Lowara waaier NSC 80-160 diam. 144 mm (2p:11kW, 4p:1,5kW)</t>
  </si>
  <si>
    <t>Lowara waaier FH 80-160/150   diam. 163 mm</t>
  </si>
  <si>
    <t>Lowara waaier FH 80-160/185   diam. 173 mm</t>
  </si>
  <si>
    <t>Lowara waaier FH 65-160/92    diam. 161 mm</t>
  </si>
  <si>
    <t>Lowara waaier FH 65-160/110   diam. 168 mm</t>
  </si>
  <si>
    <t>Lowara waaier FH 65-160/150   diam. 178 mm</t>
  </si>
  <si>
    <t>Lowara waaier FH 65-250/300   diam. 240 mm</t>
  </si>
  <si>
    <t>Lowara waaier FH 65-250/370   diam. 258 mm</t>
  </si>
  <si>
    <t>Lowara waaier SH 65-200/1506  diam. 164 mm  (60Hz)</t>
  </si>
  <si>
    <t>Lowara waaier SH 65-200/1856  diam. 175 mm  (60Hz)</t>
  </si>
  <si>
    <t>Lowara waaier SH 65-200/220   diam. 215 mm</t>
  </si>
  <si>
    <t>Lowara waaier SH 80-160/110   diam. 169 mm</t>
  </si>
  <si>
    <t>Lowara diffuser tbv. 46SV     incl. glijlager</t>
  </si>
  <si>
    <t>Lowara diffuser tbv. 66SV     incl. glijlager</t>
  </si>
  <si>
    <t>Lowara waaier tbv. 22SV</t>
  </si>
  <si>
    <t>Lowara waaier tbv. 33SV       RVS-316 (full)</t>
  </si>
  <si>
    <t>Lowara waaier tbv. 33SV..A    RVS-316 (trimmed)</t>
  </si>
  <si>
    <t>Lowara waaier tbv. 46SV       RVS-316 (full)</t>
  </si>
  <si>
    <t>Lowara waaier tbv. 46SV..A    RVS-316 (trimmed)</t>
  </si>
  <si>
    <t>Lowara waaier tbv. 66SV       RVS-316 (full)</t>
  </si>
  <si>
    <t>Lowara wear parts kit         tbv. 92SV3 (SV9203)</t>
  </si>
  <si>
    <t>Lowara waaier tbv.  1SV</t>
  </si>
  <si>
    <t>Lowara waaier tbv.  3SV</t>
  </si>
  <si>
    <t>Lowara waaier tbv.  5SV</t>
  </si>
  <si>
    <t>Lowara diffuser tbv. 92SV     incl. glijlager</t>
  </si>
  <si>
    <t>Lowara diffuser (eerste/bodem) tbv. 15SV+22SV</t>
  </si>
  <si>
    <t>Lowara diffuser tbv.  5SV</t>
  </si>
  <si>
    <t>Lowara diffuser tbv. 10SV</t>
  </si>
  <si>
    <t>Lowara diffuser tbv. SV16</t>
  </si>
  <si>
    <t>Lowara diffuser kunststof     SG(M) 5 - 15 &amp; BG(M) 3 - 11</t>
  </si>
  <si>
    <t>Lowara waaier tbv. 66SV..A    RVS-316 (trimmed)</t>
  </si>
  <si>
    <t>Lowara waaier tbv. 92SV       RVS-316 (full)</t>
  </si>
  <si>
    <t>Lowara waaier tbv. 92SV..A    RVS-316 (trimmed)</t>
  </si>
  <si>
    <t>Lowara wear parts kit     5SV 2 x diffuser, 2 x glijlager</t>
  </si>
  <si>
    <t>Lowara wear parts kit 15-22SV 2 x diffuser, 2 x glijlager</t>
  </si>
  <si>
    <t>Lowara wear parts kit         tbv. 33SV4</t>
  </si>
  <si>
    <t>Lowara wear parts kit         tbv. 46SV3</t>
  </si>
  <si>
    <t>Lowara wear parts kit         tbv. 66SV2</t>
  </si>
  <si>
    <t>Lowara wear parts kit         tbv. 66SV3</t>
  </si>
  <si>
    <t>Lowara wear parts kit         tbv. 92SV2</t>
  </si>
  <si>
    <t>Lowara koppeling 24X24 G90</t>
  </si>
  <si>
    <t>Lowara koppeling 24X28        G100/112</t>
  </si>
  <si>
    <t>Lowara lantaarnstuk           div. FHE(4)50-160/200...</t>
  </si>
  <si>
    <t>Lowara pompadapter 115x165x55</t>
  </si>
  <si>
    <t>Lowara pompadapter 165x165x55</t>
  </si>
  <si>
    <t>Lowara pompadapter 165x215x65</t>
  </si>
  <si>
    <t>Lowara koppeling 18X19 G80</t>
  </si>
  <si>
    <t>Lowara koppeling 18X24 G90</t>
  </si>
  <si>
    <t>Lowara pomphuis FHE 50-200</t>
  </si>
  <si>
    <t>Lowara pomphuis FHE 65-160</t>
  </si>
  <si>
    <t>Lowara pomphuis FHE 65-200</t>
  </si>
  <si>
    <t>Lowara pomphuis Domo GRI 11</t>
  </si>
  <si>
    <t>Lowara pomphuis FHE 50-160</t>
  </si>
  <si>
    <t>Lowara pomphuis SH  80-160</t>
  </si>
  <si>
    <t>Lowara pomphuis SH  65-160/92 /110</t>
  </si>
  <si>
    <t>Lowara pomphuis SH  40-160</t>
  </si>
  <si>
    <t>Lowara persflens DN50 st.100  DL109/125  DLV110/115</t>
  </si>
  <si>
    <t>Lowara pomphuis               SG 5 T/M 15 / BG</t>
  </si>
  <si>
    <t>Lowara pomphuis CA   70-33    t/m CA 200/33 (A-serie)</t>
  </si>
  <si>
    <t>Lowara pomphuis CA            (gehele B-serie)</t>
  </si>
  <si>
    <t>Lowara pomphuis CA  200-35/55 (A-serie)</t>
  </si>
  <si>
    <t>Lowara pomphuis CE  70-80-120</t>
  </si>
  <si>
    <t>Lowara pomphuis CE  210</t>
  </si>
  <si>
    <t>Lowara pomphuis SH  40-250</t>
  </si>
  <si>
    <t>Lowara pomphuis SH  50-125</t>
  </si>
  <si>
    <t>Lowara pomphuis SH  50-160</t>
  </si>
  <si>
    <t>Lowara pomphuis SH  50-200</t>
  </si>
  <si>
    <t>Lowara pomphuis SH  50-250</t>
  </si>
  <si>
    <t>Lowara pomphuis CO(M) 350</t>
  </si>
  <si>
    <t>Lowara pomphuis SH  32-125</t>
  </si>
  <si>
    <t>Lowara pomphuis SH  32-160</t>
  </si>
  <si>
    <t>Lowara pomphuis SH  32-200</t>
  </si>
  <si>
    <t>Lowara pomphuis SH  40-200</t>
  </si>
  <si>
    <t>Lowara sealdeksel             SH 40-160</t>
  </si>
  <si>
    <t>Lowara statorhuis met stator  1,5 kW DL1O9, DL125 en DLV115</t>
  </si>
  <si>
    <t>Lowara koelwaaierkap metaal    90/100R P-serie (2,2-3,0kW)</t>
  </si>
  <si>
    <t>Lowara lagerschaal achter     PLM  100-112R  3,0-  4,0kW IE3</t>
  </si>
  <si>
    <t>Lowara lagerschaal achter     PLM(4)112-132R oa. 3,0 &amp; 5,5kW</t>
  </si>
  <si>
    <t>Lowara rvs zuigplaat          Domo 10, 15 en 20</t>
  </si>
  <si>
    <t>Lowara onderdelen</t>
  </si>
  <si>
    <t>SKF kogellager                6206-2RS1/C3</t>
  </si>
  <si>
    <t>SKF kogellager                6204-2RSH/C3GJN</t>
  </si>
  <si>
    <t>Golfring tbv lagers (oa. 6007) 49,6 x 60,4 x 0,6</t>
  </si>
  <si>
    <t>SKF kogellager                6205-2RSH/C3</t>
  </si>
  <si>
    <t>Golfring tbv lagers           58,1 x 71,0 x 0,6</t>
  </si>
  <si>
    <t>Golfring tbv lagers           27,3 x 33,9 x 0,4</t>
  </si>
  <si>
    <t>SKF kogellager                6203-2RS1/C3</t>
  </si>
  <si>
    <t>SKF kogellager                6202-2RSH/C3</t>
  </si>
  <si>
    <t>SKF kogellager                6306-2RS1/C3</t>
  </si>
  <si>
    <t>SKF kogellager                6204-2RSH/C3</t>
  </si>
  <si>
    <t>SKF kogellager                6202-2Z/C3GJN</t>
  </si>
  <si>
    <t>SKF kogellager                6005-2Z</t>
  </si>
  <si>
    <t>Golfring tbv lagers           24,3 x 31,0 x 0,3</t>
  </si>
  <si>
    <t>Golfring tbv lagers           37,8 x 45,7 x 0,5</t>
  </si>
  <si>
    <t>Golfring tbv lagers           32,1 x 38,8 x 0,4</t>
  </si>
  <si>
    <t>SKF kogellager                6007-2RS1/C3</t>
  </si>
  <si>
    <t>SKF kogellager                6305-2Z/C3GJN</t>
  </si>
  <si>
    <t>SKF kogellager                6203-2Z/C3GJN</t>
  </si>
  <si>
    <t>SKF kogellager                7304-BEP</t>
  </si>
  <si>
    <t>Kogellagers</t>
  </si>
  <si>
    <t>SKF kogellager                6205-2Z/C3GJN</t>
  </si>
  <si>
    <t>SKF kogellager                6208-2RS1/C3</t>
  </si>
  <si>
    <t>SKF kogellager                6201-2RSH/C3</t>
  </si>
  <si>
    <t>SKF hoekkontaktlager          7308-BE-2RZP/GWF</t>
  </si>
  <si>
    <t>SKF kogellager                7206-BEP</t>
  </si>
  <si>
    <t>Golfring tbv lagers           41,0 x 50,3 x 0,5</t>
  </si>
  <si>
    <t>SKF kogellager                6305-2RS1/C3</t>
  </si>
  <si>
    <t>SKF kogellager                7305-BECBP</t>
  </si>
  <si>
    <t>SKF kogellager                6003-2RSH/C3</t>
  </si>
  <si>
    <t>SKF kogellager                6007-2Z/C3GJN</t>
  </si>
  <si>
    <t>SKF kogellager                6006-2RS1/C3</t>
  </si>
  <si>
    <t>SKF kogellager                7203-BEP</t>
  </si>
  <si>
    <t>SKF kogellager                3205 A-2ZC3/MT33</t>
  </si>
  <si>
    <t>SKF kogellager                7305-BEP</t>
  </si>
  <si>
    <t>SKF kogellager                6009-2RS1</t>
  </si>
  <si>
    <t>SKF kogellager                6306-2Z/C3GJN</t>
  </si>
  <si>
    <t>SKF kogellager                6207-2Z/C3GJN</t>
  </si>
  <si>
    <t>SKF kogellager                6309-2RS1/C3</t>
  </si>
  <si>
    <t>SKF kogellager                3305 A-2ZTN9/C3VT113</t>
  </si>
  <si>
    <t>Nilosring 7306 AVH</t>
  </si>
  <si>
    <t>Nilosring 7306 JVH</t>
  </si>
  <si>
    <t>SKF kogellager                6010-2RS1/C3</t>
  </si>
  <si>
    <t>SKF kogellager                6204-2Z/C3</t>
  </si>
  <si>
    <t>SKF kogellager                6303-2RSH/C3</t>
  </si>
  <si>
    <t>Golfring tbv lagers           61,4 x 77,8 x 0,6</t>
  </si>
  <si>
    <t>SKF kogellager                6307-2RS1/C3</t>
  </si>
  <si>
    <t>SKF kogellager                6308-2RS1/C3</t>
  </si>
  <si>
    <t>SKF kogellager                6305-C3</t>
  </si>
  <si>
    <t>SKF kogellager                6206-2Z/C3GJN</t>
  </si>
  <si>
    <t>SKF kogellager                6308-2Z/C3GJN</t>
  </si>
  <si>
    <t>Golfring tbv lagers           70,6 x 88,3 x 0,7</t>
  </si>
  <si>
    <t>SKF kogellager                6209-2RS1/C3</t>
  </si>
  <si>
    <t>SKF kogellager                6207-2RS1/C3</t>
  </si>
  <si>
    <t>SKF kogellager                6310-2RS1/C3</t>
  </si>
  <si>
    <t>Golfring tbv lagers           65,2 x 83,1 x 0,6</t>
  </si>
  <si>
    <t>SKF kogellager                7308-BEP</t>
  </si>
  <si>
    <t>SKF kogellager                3204-ATN9/C3</t>
  </si>
  <si>
    <t>INA/FAG hoekkontaktlager      7308-B2RS TVP L198</t>
  </si>
  <si>
    <t>SKF hoekkontaktlager          3310 A-2RS1/C3MT33</t>
  </si>
  <si>
    <t>SKF kogellager                3307-ATN9/C3</t>
  </si>
  <si>
    <t>SKF kogellager                6012-2RS1</t>
  </si>
  <si>
    <t>SKF kogellager                6008-2RS1</t>
  </si>
  <si>
    <t>SKF kogellager                6013-2RS1</t>
  </si>
  <si>
    <t>SKF kogellager                7310-BECBP</t>
  </si>
  <si>
    <t>SKF kogellager                7209-BEP</t>
  </si>
  <si>
    <t>SKF kogellager                7308-BECBP</t>
  </si>
  <si>
    <t>SKF kogellager                3205 A-2ZTN9/MT33</t>
  </si>
  <si>
    <t>Golfring tbv lagers           78,6 x 97,9 x 0,7</t>
  </si>
  <si>
    <t>SKF kogellager                7204-BEP</t>
  </si>
  <si>
    <t>SKF kogellager                6208-2Z/C3GJN</t>
  </si>
  <si>
    <t>SKF kogellager                3305-ATN9</t>
  </si>
  <si>
    <t>SKF kogellager                3305 A-2RS1TN9/MT33</t>
  </si>
  <si>
    <t>SKF kogellager                7306-BEP</t>
  </si>
  <si>
    <t>SKF kogellager                6201-2Z</t>
  </si>
  <si>
    <t>SKF kogellager                6014-2RS1</t>
  </si>
  <si>
    <t>SKF kogellager                6001-2RSH/C3</t>
  </si>
  <si>
    <t>SKF kogellager                6313-2Z/C3GJN (oa. tbv. TDB)</t>
  </si>
  <si>
    <t>SKF kegellager                30205-J2/Q</t>
  </si>
  <si>
    <t>SKF kogellager                7307-BECBP</t>
  </si>
  <si>
    <t>SKF kegellager                33205</t>
  </si>
  <si>
    <t>SKF kogellager                6311-2RS1/C3</t>
  </si>
  <si>
    <t>SKF kogellager                6312-C3</t>
  </si>
  <si>
    <t>SKF kogellager                6303-2Z/C3</t>
  </si>
  <si>
    <t>SKF kogellager                6003-2Z/C3</t>
  </si>
  <si>
    <t>SKF kogellager                6014-2RS1/C3</t>
  </si>
  <si>
    <t>SKF kogellager                6310-C3</t>
  </si>
  <si>
    <t>SKF hoekkontaktlager          3313-A/C3</t>
  </si>
  <si>
    <t>SKF kogellager                4203-ATN9</t>
  </si>
  <si>
    <t>SKF kogellager                RNA 4905</t>
  </si>
  <si>
    <t>SKF kogellager                RNA 4906</t>
  </si>
  <si>
    <t>SKF spanlager excen. klemring YEL 204-2F</t>
  </si>
  <si>
    <t>SKF spanlager exc. klemring   YEL 206-2F</t>
  </si>
  <si>
    <t>SKF spanlager exc. klemring   YEL 208-2F</t>
  </si>
  <si>
    <t>SKF spanlager exc. klemring   YEL 206-2RF/VL065</t>
  </si>
  <si>
    <t>SKF kegellager                30204-J2/Q</t>
  </si>
  <si>
    <t>SKF kegellager                30302-J2</t>
  </si>
  <si>
    <t>SKF kegellager                30304-J2/Q</t>
  </si>
  <si>
    <t>SKF kegellager                32306-J2/Q</t>
  </si>
  <si>
    <t>SKF kogellager                3308 A-2RS1TN9/MT33</t>
  </si>
  <si>
    <t>SKF kogellager                3309-ATN9</t>
  </si>
  <si>
    <t>SKF kogellager                3309-ATN9/C3</t>
  </si>
  <si>
    <t>SKF hoekkontaktlager          3310-ATN9/C3</t>
  </si>
  <si>
    <t>SKF hoekkontaktlager          3310-A/C3</t>
  </si>
  <si>
    <t>Golfring tbv lagers           89,0 x107,8 x 0,8</t>
  </si>
  <si>
    <t>Pasring  10x16x0,5</t>
  </si>
  <si>
    <t>Pasring  10x16x1</t>
  </si>
  <si>
    <t>Pasring  15x21x0,5</t>
  </si>
  <si>
    <t>Pasring  15x21x1</t>
  </si>
  <si>
    <t>Pasring  16x22x0,5</t>
  </si>
  <si>
    <t>Pasring  16x22x1</t>
  </si>
  <si>
    <t>Pasring  18x25x0,5</t>
  </si>
  <si>
    <t>Pasring  18x25x1</t>
  </si>
  <si>
    <t>Pasring  20x28x0,5</t>
  </si>
  <si>
    <t>Pasring  20x28x1</t>
  </si>
  <si>
    <t>Pasring  22x30x0,5</t>
  </si>
  <si>
    <t>Pasring  22x30x1</t>
  </si>
  <si>
    <t>Pasring  25x35x0,5</t>
  </si>
  <si>
    <t>Pasring  25x35x1</t>
  </si>
  <si>
    <t>Pasring  26x37x0,5</t>
  </si>
  <si>
    <t>Pasring  30x42x0,5</t>
  </si>
  <si>
    <t>Pasring  30x42x1</t>
  </si>
  <si>
    <t>Pasring  35x45x0,5</t>
  </si>
  <si>
    <t>Pasring  35x45x1</t>
  </si>
  <si>
    <t>Pasring  37x47x0,5</t>
  </si>
  <si>
    <t>Pasring  37x47x1</t>
  </si>
  <si>
    <t>Pasring  40x50x0,5</t>
  </si>
  <si>
    <t>Pasring  40x50x1</t>
  </si>
  <si>
    <t>Lagerbus 12 x 15 x 16         kogellager zijgeleiding-vh</t>
  </si>
  <si>
    <t>SKF kogellager                7308-BECBM</t>
  </si>
  <si>
    <t>SKF kogellager                7208-BECBP</t>
  </si>
  <si>
    <t>SKF kogellager                7310-BEP</t>
  </si>
  <si>
    <t>SKF kogellager                7312-BECBP</t>
  </si>
  <si>
    <t>SKF kogellager                7315 BECBP</t>
  </si>
  <si>
    <t>SKF kogellager                NCF 3004CV</t>
  </si>
  <si>
    <t>SKF kogellager                3200 A-2RS1TN9</t>
  </si>
  <si>
    <t>SKF kogellager                7309-BEP</t>
  </si>
  <si>
    <t>SKF kogellager                3306-ATN9</t>
  </si>
  <si>
    <t>SKF kogellager                3307-ATN9</t>
  </si>
  <si>
    <t>SKF kogellager                3205 A-C3</t>
  </si>
  <si>
    <t>SKF kogellager                3205-ATN9/C3</t>
  </si>
  <si>
    <t>SKF kogellager                3206 A-2ZTN9/MT33</t>
  </si>
  <si>
    <t>SKF kogellager                3206 A-2RS1TN9/MT33</t>
  </si>
  <si>
    <t>SKF kogellager                3206 A-2Z/C3MT33</t>
  </si>
  <si>
    <t>SKF kogellager                3207 A-2RS1TN9/MT33</t>
  </si>
  <si>
    <t>SKF kogellager                3207 A-2Z/C3MT33</t>
  </si>
  <si>
    <t>SKF kogellager                3209-ATN9</t>
  </si>
  <si>
    <t>SKF kogellager                3304 A-2RS1TN9/MT33</t>
  </si>
  <si>
    <t>SKF cilinderlager             NUP 2206 ECP</t>
  </si>
  <si>
    <t>SKF tonlager                  22310 E</t>
  </si>
  <si>
    <t>Nilosring 7208 AVH</t>
  </si>
  <si>
    <t>SKF kogellager                6310-2Z/C3GJN</t>
  </si>
  <si>
    <t>SKF kogellager                6310-2Z/C3</t>
  </si>
  <si>
    <t>SKF kogellager                6311-2RS1</t>
  </si>
  <si>
    <t>SKF kogellager                6311 Z</t>
  </si>
  <si>
    <t>SKF kogellager                6308-2Z/C3</t>
  </si>
  <si>
    <t>SKF kogellager                6308-2Z</t>
  </si>
  <si>
    <t>SKF kogellager                6309-2RS1</t>
  </si>
  <si>
    <t>SKF kogellager                6308-2RS1</t>
  </si>
  <si>
    <t>SKF kogellager                6306-2Z</t>
  </si>
  <si>
    <t>SKF kogellager                6307-2RS1</t>
  </si>
  <si>
    <t>SKF kogellager                6312-2RS1/C3</t>
  </si>
  <si>
    <t>SKF kogellager                6313-2RS1</t>
  </si>
  <si>
    <t>SKF kogellager                6313-C3</t>
  </si>
  <si>
    <t>SKF kogellager                6311-2Z/C3</t>
  </si>
  <si>
    <t>SKF kogellager                6312-2RS1</t>
  </si>
  <si>
    <t>SKF kogellager                7205-BEP</t>
  </si>
  <si>
    <t>SKF kogellager                6313-2RS1/C3</t>
  </si>
  <si>
    <t>SKF kogellager                6314-2RS1</t>
  </si>
  <si>
    <t>SKF kogellager                6314-C3</t>
  </si>
  <si>
    <t>SKF kogellager                6314-2RS1/C3</t>
  </si>
  <si>
    <t>SKF kogellager                6315-2RS1</t>
  </si>
  <si>
    <t>SKF kogellager                6315-2RS1/C3</t>
  </si>
  <si>
    <t>NTN Groefkontaktlager         6407</t>
  </si>
  <si>
    <t>SKF kogellager                6304-2Z/C3</t>
  </si>
  <si>
    <t>SKF kogellager                6304-2Z</t>
  </si>
  <si>
    <t>SKF kogellager                6305-2RS1</t>
  </si>
  <si>
    <t>SKF kogellager                6306-C3</t>
  </si>
  <si>
    <t>SKF kogellager                6305-2Z</t>
  </si>
  <si>
    <t>SKF kogellager                6306</t>
  </si>
  <si>
    <t>SKF kogellager                6209-2Z/C3</t>
  </si>
  <si>
    <t>SKF kogellager                6209-2Z</t>
  </si>
  <si>
    <t>SKF kogellager                6210-2RS1</t>
  </si>
  <si>
    <t>SKF kogellager                6210-2RS1/C3</t>
  </si>
  <si>
    <t>SKF kogellager                6211-2RS1</t>
  </si>
  <si>
    <t>SKF kogellager                6301-2RSH/C3</t>
  </si>
  <si>
    <t>SKF kogellager                6301-2Z</t>
  </si>
  <si>
    <t>SKF kogellager                6302-2RSH/C3</t>
  </si>
  <si>
    <t>SKF kogellager                6302-2Z/C3</t>
  </si>
  <si>
    <t>SKF kogellager                6212-2RS1</t>
  </si>
  <si>
    <t>SKF kogellager                6212-2RS1/C3</t>
  </si>
  <si>
    <t>SKF kogellager                6212-2Z/C3</t>
  </si>
  <si>
    <t>SKF kogellager                6213-2RS1</t>
  </si>
  <si>
    <t>SKF kogellager                6213-2Z/C3GJN (oa. tbv. TDB)</t>
  </si>
  <si>
    <t>SKF kogellager                6213-2RS1/C3</t>
  </si>
  <si>
    <t>SKF kogellager                6214-2RS1</t>
  </si>
  <si>
    <t>SKF kogellager                6214-2RS1/C3</t>
  </si>
  <si>
    <t>SKF kogellager                6215-2RS1</t>
  </si>
  <si>
    <t>SKF kogellager                6215-2RS1/C3</t>
  </si>
  <si>
    <t>SKF kogellager                6300-2RSH/C3</t>
  </si>
  <si>
    <t>SKF kogellager                6015-2RS1/C3</t>
  </si>
  <si>
    <t>SKF kogellager                6016-2RS1/C3</t>
  </si>
  <si>
    <t>SKF kogellager                6017-2RS1/C3</t>
  </si>
  <si>
    <t>SKF kogellager                627-Z</t>
  </si>
  <si>
    <t>SKF kogellager                6013-2RS1/C3</t>
  </si>
  <si>
    <t>SKF kogellager                6201-C3</t>
  </si>
  <si>
    <t>SKF kogellager                6201-2Z/C3GJN</t>
  </si>
  <si>
    <t>SKF kogellager                6008-2RS1/C3</t>
  </si>
  <si>
    <t>SKF kogellager                6009-2RS1/C3</t>
  </si>
  <si>
    <t>SKF kogellager                6012-2RS1/C3</t>
  </si>
  <si>
    <t>SKF kogellager                6011-2RS1</t>
  </si>
  <si>
    <t>SKF kogellager                6011-2RS1/C3</t>
  </si>
  <si>
    <t>SKF kogellager                6003-2Z</t>
  </si>
  <si>
    <t>SKF kogellager                6004-C3</t>
  </si>
  <si>
    <t>SKF kogellager                6004-2Z/C3GJN</t>
  </si>
  <si>
    <t>Elepon naaldlager ta 17-15 z  CR 2</t>
  </si>
  <si>
    <t>SKF kogellager                608-Z</t>
  </si>
  <si>
    <t>SKF kogellager                608-2RSH</t>
  </si>
  <si>
    <t>SKF kogellager                608-2Z</t>
  </si>
  <si>
    <t>SKF kogellager                6002-2RSH/C3</t>
  </si>
  <si>
    <t>SKF kogellager                6004-2Z</t>
  </si>
  <si>
    <t>SKF kogellager                6005-2RSH/C3</t>
  </si>
  <si>
    <t>SKF kogellager                6007-2RS1</t>
  </si>
  <si>
    <t>SKF kogellager                6006-2RS1</t>
  </si>
  <si>
    <t>SKF kogellager                6201-2Z/C3</t>
  </si>
  <si>
    <t>SKF kogellager                6204-2Z</t>
  </si>
  <si>
    <t>SKF kogellager                6203-2Z</t>
  </si>
  <si>
    <t>SKF kogellager                6202-2Z</t>
  </si>
  <si>
    <t>SKF kogellager                6202-2ZNR</t>
  </si>
  <si>
    <t>SKF kogellager                6208-2RS1</t>
  </si>
  <si>
    <t>SKF kogellager                6208-C3</t>
  </si>
  <si>
    <t>SKF kogellager                6209-2RS1</t>
  </si>
  <si>
    <t>SKF kogellager                6205-2Z</t>
  </si>
  <si>
    <t>NTN kogellager                6205-LLU</t>
  </si>
  <si>
    <t>SKF kogellager                6206-2Z/C3</t>
  </si>
  <si>
    <t>SKF kogellager                6206-2Z</t>
  </si>
  <si>
    <t>SKF kogellager                6207-2RS1</t>
  </si>
  <si>
    <t>SKF kogellager                6207-C3</t>
  </si>
  <si>
    <t>SKF kogellager                6206-2RS1</t>
  </si>
  <si>
    <t>SKF kogellager                6205-2Z/C3</t>
  </si>
  <si>
    <t>SKF kogellager                6000-2RSH/C3</t>
  </si>
  <si>
    <t>SKF kogellager                6200-2RSH/C3</t>
  </si>
  <si>
    <t>SKF kogellager                6301-2Z/C3GJN</t>
  </si>
  <si>
    <t>SKF kogellager                6211-2RS1/C3</t>
  </si>
  <si>
    <t>SKF kogellager                6306-2RS1</t>
  </si>
  <si>
    <t>SKF kogellager                6305-2Z/C3</t>
  </si>
  <si>
    <t>SKF kogellager                6304-2Z/C3GJN</t>
  </si>
  <si>
    <t>SKF kogellager                6304-2RSH/C3</t>
  </si>
  <si>
    <t>SKF kogellager                6310-2RS1</t>
  </si>
  <si>
    <t>SKF kogellager                6307-2Z/C3GJN</t>
  </si>
  <si>
    <t>SKF kogellager                6306-2Z/C3</t>
  </si>
  <si>
    <t>SKF kogellager                6004-2RSH/C3</t>
  </si>
  <si>
    <t>SKF kogellager                6201-2ZN/C3WTmet o-ring groef</t>
  </si>
  <si>
    <t>SKF kogellager                6202-2Z/C3</t>
  </si>
  <si>
    <t>SKF kogellager                7202-BEP</t>
  </si>
  <si>
    <t>T14</t>
  </si>
  <si>
    <t>Celrubber EPT ZK              20x4 mm (PL)</t>
  </si>
  <si>
    <t>Celrubber EPT ZK              30x8 mm (PL)</t>
  </si>
  <si>
    <t>Celrubber EPT ZK              40x5 mm (PL)</t>
  </si>
  <si>
    <t>NBR rubberring zonder inlage  30 x  50 x 3   mm</t>
  </si>
  <si>
    <t>EPDM o-ring   70 shore         42,00 x 4,00 mm</t>
  </si>
  <si>
    <t>NBR rubberring zonder inlage  80 x 125 x 3   mm</t>
  </si>
  <si>
    <t>EPDM o-ring   70 shore         24,00 x 4,00 mm</t>
  </si>
  <si>
    <t>NBR rubberring zonder inlage  65 x 110 x 3   mm</t>
  </si>
  <si>
    <t>EPDM o-ring   70 shore         32,00 x 5,00 mm</t>
  </si>
  <si>
    <t>EPDM o-ring   70 shore         23,30 x 2,40 mm</t>
  </si>
  <si>
    <t>Celrubber EPT ZK              20x8 mm (PL)</t>
  </si>
  <si>
    <t>NBR rubberring zonder inlage  85 x 110 x 3   mm</t>
  </si>
  <si>
    <t>NBR rubberring zonder inlage  50 x  90 x 3   mm</t>
  </si>
  <si>
    <t>NBR rubberring zonder inlage  60 x 100 x 3   mm</t>
  </si>
  <si>
    <t>Pakkingen/O-ringen</t>
  </si>
  <si>
    <t>NBR rubberring zonder inlage  30 x  50 x 2   mm</t>
  </si>
  <si>
    <t>NBR rubberring zonder inlage  100 x 145 x 3   mm</t>
  </si>
  <si>
    <t>NBR rubberring zonder inlage  40 x  80 x 3   mm</t>
  </si>
  <si>
    <t>EPDM o-ring   70 shore        189,87 x 6,99 mm</t>
  </si>
  <si>
    <t>EPDM rubberring zonder inlage 15 x  35 x 4   mm</t>
  </si>
  <si>
    <t>EPDM rubberring zonder inlage 21 x  45 x 4   mm</t>
  </si>
  <si>
    <t>NBR rubberring zonder inlage  35 x  65 x 3   mm</t>
  </si>
  <si>
    <t>NBR rubberring zonder inlage  40 x  85 x 3   mm</t>
  </si>
  <si>
    <t>EPDM rubberring zonder inlage 19 x  40 x 4   mm</t>
  </si>
  <si>
    <t>Pakking DN 100  pn10/16       162 x 115 x 3 mm SBR/NR-rubber</t>
  </si>
  <si>
    <t>Goretex ring                  18 x   7 x 3   mm</t>
  </si>
  <si>
    <t>NBR o-ring    70 shore        68    x 5    mm</t>
  </si>
  <si>
    <t>NBR o-ring    70 shore        24,99 x 3,53 mm</t>
  </si>
  <si>
    <t>Pakking DN  65  pn10/40       127 x  77 x 3 mm SBR/NR-rubber</t>
  </si>
  <si>
    <t>EPDM o-ring   70 shore         82,00 x 5,00 mm</t>
  </si>
  <si>
    <t>NBR rubberring zonder inlage  28 x  50 x 4   mm</t>
  </si>
  <si>
    <t>Oliekeerring type wa -        27 x  47 x  8</t>
  </si>
  <si>
    <t>Oliekeerring type wa -        30 x  47 x  7</t>
  </si>
  <si>
    <t>NBR o-ring    70 shore        130    x 3    mm</t>
  </si>
  <si>
    <t>Sentinel X plaatpakking        40 x  55 x 2 mm SV-serie</t>
  </si>
  <si>
    <t>Goretex ring                  16 x  11 x 3   mm</t>
  </si>
  <si>
    <t>Pakking DN  50  pn10/40       107 x  61 x 2 mm Aramide-vezel</t>
  </si>
  <si>
    <t>Gaskoid plaatpakking          193 x 225 x 0,5 mm</t>
  </si>
  <si>
    <t>Pakking DN  80  pn10/40       142 x  90 x 3 mm SBR/NR-rubber</t>
  </si>
  <si>
    <t>Oliekeerring type wa -        18 x  32 x  7</t>
  </si>
  <si>
    <t>Oliekeerring type wa -        15 x  24 x  7</t>
  </si>
  <si>
    <t>Sentinel X plaatpakking       226 x 234 x 1   mm</t>
  </si>
  <si>
    <t>Oliekeerring type wa -        15 x  35 x  7</t>
  </si>
  <si>
    <t>Gaskoid plaatpakking stk 226  182 x 248 x 0,25mm Goan 4-10</t>
  </si>
  <si>
    <t>EPDM rubberring zonder inlage 29 x  50 x 4   mm</t>
  </si>
  <si>
    <t>EPDM o-ring   70 shore        215,00 x 3,00 mm  Stork CL</t>
  </si>
  <si>
    <t>NBR rubberring zonder inlage  150 x 200 x 3   mm</t>
  </si>
  <si>
    <t>Oliekeerring type wa -        12 x  28 x  7</t>
  </si>
  <si>
    <t>EPDM o-ring   70 shore        253,59 x 3,53 mm  (FCE/EBZ)</t>
  </si>
  <si>
    <t>Oliekeerring type wa -        12 x  24 x  7</t>
  </si>
  <si>
    <t>Gaskoid plaatpakking stk 168  139 x 202 x 0,25mm Goan 1-3</t>
  </si>
  <si>
    <t>Pakking DN  50  pn10/40       107 x  61 x 3 mm SBR/NR-rubber</t>
  </si>
  <si>
    <t>Pakking DN  40  pn10/40        92 x  49 x 2 mm Aramide-vezel</t>
  </si>
  <si>
    <t>Oliekeerring type wa -        20 x  35 x  7</t>
  </si>
  <si>
    <t>Sentinel X plaatpakking        35 x  45 x 2 mm</t>
  </si>
  <si>
    <t>EPDM o-ring   70 shore         19,18 x 2,46 mm</t>
  </si>
  <si>
    <t>NBR o-ring    70 shore        20,29 x 2,62 mm (ws202/135)</t>
  </si>
  <si>
    <t>NBR rubberring zonder inlage  125 x 175 x 3   mm</t>
  </si>
  <si>
    <t>NBR o-ring    70 shore        158,35 x 3,53 mm</t>
  </si>
  <si>
    <t>Centra asafdichting           o-ring 24,99x3,53 fpm 80</t>
  </si>
  <si>
    <t>NBR o-ring    70 shore        102    x 5    mm</t>
  </si>
  <si>
    <t>Oliekeerring type wa -        25 x  40 x  7</t>
  </si>
  <si>
    <t>Pakking DN  65  pn10/40       127 x  77 x 2 mm Aramide-vezel</t>
  </si>
  <si>
    <t>EPDM rubberring zonder inlage 17 x  40 x 4   mm</t>
  </si>
  <si>
    <t>Viton  o-ring 75 shore        200,0 x 4,00 mm</t>
  </si>
  <si>
    <t>NBR o-ring    70 shore        48    x 5    mm</t>
  </si>
  <si>
    <t>Oliekeerring type wa -        25 x  35 x  7      vdem-810575</t>
  </si>
  <si>
    <t>Oliekeerring type wa -        26 x  35 x  7</t>
  </si>
  <si>
    <t>Oliekeerring type wa -        32 x  45 x  7</t>
  </si>
  <si>
    <t>Oliekeerring type wa -        30 x  40 x  7</t>
  </si>
  <si>
    <t>Oliekeerring type wa -        18 x  35 x  7      vdem-810563</t>
  </si>
  <si>
    <t>Oliekeerring type wa -        12 x  22 x  7</t>
  </si>
  <si>
    <t>NBR o-ring    70 shore        46,99 x 5,33 mm (kopp. 50)</t>
  </si>
  <si>
    <t>Oliekeerring type wa -        17 x  30 x  7</t>
  </si>
  <si>
    <t>Pakking DN  32  pn10/40        82 x  43 x 2 mm Aramide-vezel</t>
  </si>
  <si>
    <t>Sentinel X plaatpakking        40 x  60 x 2 mm SV-serie</t>
  </si>
  <si>
    <t>Gaskoid plaatpakking          170 x 178 x 0,25mm</t>
  </si>
  <si>
    <t>Oliekeerring type wa -        40 x  55 x  7</t>
  </si>
  <si>
    <t>Viton  o-ring 80 shore        62    x 3    mm (hon  80)</t>
  </si>
  <si>
    <t>Oliekeerring type wa -        25 x  42 x 10</t>
  </si>
  <si>
    <t>Oliekeerring type wa -        40 x  52 x  7</t>
  </si>
  <si>
    <t>Oliekeerring type wa -        35 x 47 x 7 Enmix oud motorz.</t>
  </si>
  <si>
    <t>Oliekeerring type wa -        10 x  18 x  6</t>
  </si>
  <si>
    <t>Oliekeerring type wa -        35 x  45 x  7</t>
  </si>
  <si>
    <t>Pakking DN  80  pn10/40       142 x  90 x 2 mm Aramide-vezel</t>
  </si>
  <si>
    <t>Viton  o-ring 75 shore        215,0 x 4,00 mm</t>
  </si>
  <si>
    <t>Sentinel X plaatpakking        65 x 122 x 2 mm encir nr65</t>
  </si>
  <si>
    <t>Sentinel X plaatpakking       165 x 175 x 1 mm Wilo</t>
  </si>
  <si>
    <t>Sentinel X plaatpakking       169 x 184 x 0,5 mm</t>
  </si>
  <si>
    <t>Oliekeerring type wa -        17 x  35 x  7</t>
  </si>
  <si>
    <t>EPDM o-ring   70 shore         24,60 x 3,60 mm</t>
  </si>
  <si>
    <t>EPDM rubberring zonder inlage 27 x  50 x 4   mm</t>
  </si>
  <si>
    <t>Oliekeerring type wa -        40 x  65 x 10</t>
  </si>
  <si>
    <t>NBR o-ring    70 shore        130    x 2,5  mm Lafert 50-125</t>
  </si>
  <si>
    <t>Oliekeerring type wa -        22 x  37 x  7</t>
  </si>
  <si>
    <t>Oliekeerring type wa -        20 x  52 x  7</t>
  </si>
  <si>
    <t>Oliekeerring type wa -        25 x  32 x  7</t>
  </si>
  <si>
    <t>EPDM o-ring   70 shore         91,44 x 5,33 mm</t>
  </si>
  <si>
    <t>EPDM o-ring   70 shore         10,82 x 1,78 mm  (EBZ)</t>
  </si>
  <si>
    <t>Oliekeerring type wa -        30 x  43 x  8</t>
  </si>
  <si>
    <t>Oliekeerring type wa -        50 x  62 x  7</t>
  </si>
  <si>
    <t>EPDM rubberring zonder inlage 24 x  50 x 4   mm</t>
  </si>
  <si>
    <t>Inca plaatpakking             160 x 170 x 0,5 mm</t>
  </si>
  <si>
    <t>Pakking DN 100  pn10/16       162 x 115 x 2 mm Aramide-vezel</t>
  </si>
  <si>
    <t>Oliekeerring type wa -        36 x  52 x  7</t>
  </si>
  <si>
    <t>Oliekeerring type was-        35 x  45 x  8</t>
  </si>
  <si>
    <t>Oliekeerring type wa -        25 x  37 x  7</t>
  </si>
  <si>
    <t>Kantprofiel zwart 1-4 mm</t>
  </si>
  <si>
    <t>NBR o-ring    70 shore        152,00 x 3,53mm SV8-16/FDL8621</t>
  </si>
  <si>
    <t>NBR o-ring    70 shore        21    x 2    mm</t>
  </si>
  <si>
    <t>NBR o-ring    70 shore        111    x 4    mm</t>
  </si>
  <si>
    <t>Oliekeerring type wa -        25 x  45 x  7</t>
  </si>
  <si>
    <t>Oliekeerring type wa -        20 x  30 x  7      vdem-810565</t>
  </si>
  <si>
    <t>Oliekeerring type wa -        30 x  42 x  7</t>
  </si>
  <si>
    <t>EPDM o-ring   70 shore         37,47 x 5,33 mm</t>
  </si>
  <si>
    <t>Viton  o-ring 80 shore        21,82 x 3,53 mm</t>
  </si>
  <si>
    <t>Inca plaatpakking             170 x 175 x 1,0 mm (WILO-IPN)</t>
  </si>
  <si>
    <t>Sentinel X plaatpakking        50 x 102 x 2 mm encir nr50</t>
  </si>
  <si>
    <t>Oliekeerring type wa -        22 x  40 x  7</t>
  </si>
  <si>
    <t>Viton  o-ring 80 shore        48    x 3    mm (hon  65)</t>
  </si>
  <si>
    <t>EPDM o-ring   70 shore         17,17 x 1,78 mm  (EBZ)</t>
  </si>
  <si>
    <t>Oliekeerring type wa -        20 x  47 x  7</t>
  </si>
  <si>
    <t>Oliekeerring type wa -        14 x  24 x  8</t>
  </si>
  <si>
    <t>Sentinel X plaatpakking        30 x  65 x 2 mm SV-serie</t>
  </si>
  <si>
    <t>NBR o-ring    70 shore        82    x 5    mm</t>
  </si>
  <si>
    <t>Viton  o-ring 80 shore        39    x 3    mm (hon  50)</t>
  </si>
  <si>
    <t>Sentinel X plaatpakking        60 x 102 x 2 mm SV-serie</t>
  </si>
  <si>
    <t>Oliekeerring type wa -        35 x  58 x 10</t>
  </si>
  <si>
    <t>NBR o-ring    70 shore        56    x 5,3  mm (klauw DS2)</t>
  </si>
  <si>
    <t>EPDM o-ring   70 shore         23,00 x 2,00 mm  (EBZ)</t>
  </si>
  <si>
    <t>NBR o-ring    70 shore        190,10 x 3,53 mm</t>
  </si>
  <si>
    <t>Oliekeerring type wa -        27 x  37 x  7</t>
  </si>
  <si>
    <t>NBR o-ring    70 shore        36    x 2,5  mm</t>
  </si>
  <si>
    <t>EPDM o-ring   70 shore        202,80 x 3,53 mm  (EBZ)</t>
  </si>
  <si>
    <t>EPDM o-ring   70 shore        266,29 x 3,53 mm  (EBZ)</t>
  </si>
  <si>
    <t>EPDM o-ring   70 shore        177,40 x 3,53 mm  (EBZ)</t>
  </si>
  <si>
    <t>Oliekeerring type wa -        28 x  38 x  7</t>
  </si>
  <si>
    <t>Oliekeerring type wa -        16 x  40 x 10</t>
  </si>
  <si>
    <t>NBR o-ring    70 shore        19    x 1,5  mm</t>
  </si>
  <si>
    <t>Viton  o-ring 75 shore        39,34 x 2,62 mm (SV2-4)</t>
  </si>
  <si>
    <t>Viton  o-ring 80 shore        25,80 x 3,53 mm</t>
  </si>
  <si>
    <t>Oliekeerring type was-        22 x  32 x  7</t>
  </si>
  <si>
    <t>NBR o-ring    70 shore        155    x 4    mm</t>
  </si>
  <si>
    <t>Viton  o-ring 80 shore         9,13 x 2,62 mm tapplug Digger</t>
  </si>
  <si>
    <t>Oliekeerring type wa -        15 x  28 x  7</t>
  </si>
  <si>
    <t>Sentinel X plaatpakking        80 x 138 x 2 mm encir nr80</t>
  </si>
  <si>
    <t>Sentinel X plaatpakking       100 x 158 x 2 mm encir nr100</t>
  </si>
  <si>
    <t>Oliekeerring type wa -        38 x  52 x  7</t>
  </si>
  <si>
    <t>Oliekeerring type wa -        40 x  62 x  7</t>
  </si>
  <si>
    <t>Inca plaatpakking             170 x 180 x 0,5 mm (WILO-IPN)</t>
  </si>
  <si>
    <t>Viton  o-ring 75 shore        225,0 x 4,00 mm  CR64, CR90</t>
  </si>
  <si>
    <t>Viton  o-ring 75 shore        64,5  x 3    mm</t>
  </si>
  <si>
    <t>NBR o-ring    70 shore        132,95 x 3,53 mm (FDL 81-41)</t>
  </si>
  <si>
    <t>EPDM o-ring   70 shore        135,00 x 3,00 mm  Stork CL</t>
  </si>
  <si>
    <t>Oliekeerring type wa -        35 x  72 x 10</t>
  </si>
  <si>
    <t>Oliekeerring type kas-        45 x  60 x  8</t>
  </si>
  <si>
    <t>Oliekeerring type wa -        50 x  65 x  8</t>
  </si>
  <si>
    <t>NBR o-ring    70 shore        26,58 x 3,53 mm</t>
  </si>
  <si>
    <t>Viton  o-ring 80 shore        101   x 3    mm (hon 125)</t>
  </si>
  <si>
    <t>Oliekeerring type wa -        28 x  47 x  7</t>
  </si>
  <si>
    <t>NBR o-ring    70 shore        59,69 x 5,33 mm (kopp. 63)</t>
  </si>
  <si>
    <t>NBR o-ring    70 shore        227,97 x 6,00 mm</t>
  </si>
  <si>
    <t>Viton  o-ring 80 shore        139,3 x 3,53 mm</t>
  </si>
  <si>
    <t>Viton  o-ring 75 shore        152,0 x 3,53 mm  WILO-IL</t>
  </si>
  <si>
    <t>Oliekeerring type wa -        17 x  28 x  7      vdem-810540</t>
  </si>
  <si>
    <t>Oliekeerring type wa -        30 x  62 x  7</t>
  </si>
  <si>
    <t>Honeywell teflon glanpak. ½   oud model</t>
  </si>
  <si>
    <t>Sentinel X plaatpakking       255 x 275 x 2 mm Wilo</t>
  </si>
  <si>
    <t>EPDM o-ring   70 shore        264,00 x 3,00 mm</t>
  </si>
  <si>
    <t>NBR o-ring    70 shore        78,74 x 5,33 mm (kopp. 75)</t>
  </si>
  <si>
    <t>Pakking DN 150  pn10/16       218 x 169 x 3 mm SBR/NR-rubber</t>
  </si>
  <si>
    <t>Oliekeerring type wa -        40 x  60 x 10</t>
  </si>
  <si>
    <t>Oliekeerring type wa -        25 x  52 x  7</t>
  </si>
  <si>
    <t>Pakking DN 125  pn10/16       192 x 141 x 2 mm Aramide-vezel</t>
  </si>
  <si>
    <t>Inca plaatpakking             177 x 196 x 0,5 mm</t>
  </si>
  <si>
    <t>Oliekeerring type wa -        42 x  72 x 10</t>
  </si>
  <si>
    <t>Oliekeerring type was-        45 x  62 x  8</t>
  </si>
  <si>
    <t>NBR o-ring    70 shore        28,17 x 3,53 mm vdem-810240</t>
  </si>
  <si>
    <t>NBR o-ring    70 shore        36,17 x 2,62 mm</t>
  </si>
  <si>
    <t>NBR o-ring    70 shore        29,75 x 3,53 mm</t>
  </si>
  <si>
    <t>EPDM o-ring   70 shore         10,00 x 2,00 mm</t>
  </si>
  <si>
    <t>Viton  o-ring 80 shore        52    x 3    mm (Grundfos)</t>
  </si>
  <si>
    <t>Viton  o-ring 80 shore        32    x 4    mm</t>
  </si>
  <si>
    <t>Viton  o-ring 80 shore        85    x 3    mm (hon 100)</t>
  </si>
  <si>
    <t>EPDM o-ring   70 shore        171,04 x 3,53 mm  (FCE)</t>
  </si>
  <si>
    <t>NBR o-ring    70 shore        215,50 x 3,53 mm (FDL 81-41)</t>
  </si>
  <si>
    <t>NBR o-ring    70 shore        16    x 1,5  mm</t>
  </si>
  <si>
    <t>Viton  o-ring 80 shore        28,17 x 3,53 mm</t>
  </si>
  <si>
    <t>Oliekeerring type wa -        32 x  52 x  7</t>
  </si>
  <si>
    <t>Pakking DN 150  pn10/16       218 x 169 x 2 mm Aramide-vezel</t>
  </si>
  <si>
    <t>Inca plaatpakking             265 x 275 x 2,0 mm (WILO-IPN)</t>
  </si>
  <si>
    <t>Oliekeerring type wa -        15 x  30 x  7</t>
  </si>
  <si>
    <t>Oliekeerring type wa -        65 x  80 x  8</t>
  </si>
  <si>
    <t>EPDM o-ring   70 shore        174,00 x 3,00 mm  Stork CL</t>
  </si>
  <si>
    <t>NBR o-ring    70 shore        167,70 x 5,33 mm</t>
  </si>
  <si>
    <t>EPDM o-ring   70 shore        247,25 x 3,53 mm  (EBZ)</t>
  </si>
  <si>
    <t>NBR o-ring    70 shore        32,92 x 3,53 mm (T77/T88/W155)</t>
  </si>
  <si>
    <t>NBR o-ring    70 shore        36    x 5    mm</t>
  </si>
  <si>
    <t>NBR o-ring    70 shore        34    x 4    mm</t>
  </si>
  <si>
    <t>Oliekeerring type wa -        25 x  36 x  7</t>
  </si>
  <si>
    <t>Gaskoid pomphuispakking FHS   280 x 290 x 0,5 mm</t>
  </si>
  <si>
    <t>Oliekeerring type wa -        25 x  47 x  7</t>
  </si>
  <si>
    <t>Afdichtdop VK 90 x 10   mm</t>
  </si>
  <si>
    <t>NBR o-ring    70 shore        25,07 x 2,62 mm</t>
  </si>
  <si>
    <t>NBR o-ring    70 shore        164,07 x 3,53 mm (FDL 81-41)</t>
  </si>
  <si>
    <t>Oliekeerring type wa -        35 x  52 x 10</t>
  </si>
  <si>
    <t>NBR o-ring    70 shore        118    x 3    mm</t>
  </si>
  <si>
    <t>NBR o-ring    70 shore        195    x 4,00 mm</t>
  </si>
  <si>
    <t>NBR o-ring    70 shore        319,3  x 5,7  mm</t>
  </si>
  <si>
    <t>NBR o-ring    70 shore        114,50 x 3    mm</t>
  </si>
  <si>
    <t>Viton  o-ring 75 shore        177,0 x 3,53 mm  WILO-IL</t>
  </si>
  <si>
    <t>Oliekeerring type wa -        35 x  50 x  7</t>
  </si>
  <si>
    <t>Viton  o-ring 80 shore        50,4  x 3,53 mm</t>
  </si>
  <si>
    <t>Viton  o-ring 75 shore        34,52 x 3,53 mm</t>
  </si>
  <si>
    <t>Viton  o-ring 80 shore        78    x 3    mm</t>
  </si>
  <si>
    <t>Oliekeerring type wa -        50 x  80 x 10</t>
  </si>
  <si>
    <t>Pakking DN 200  pn10/16       273 x 220 x 3 mm SBR/NR-rubber</t>
  </si>
  <si>
    <t>Sentinel X plaatpakking        40 x  50 x 2 mm SV-serie</t>
  </si>
  <si>
    <t>Oliekeerring type wa -        60 x  80 x 10</t>
  </si>
  <si>
    <t>Oliekeerring type was-        30 x  55 x  7</t>
  </si>
  <si>
    <t>Viton  o-ring 80 shore        20    x 3    mm</t>
  </si>
  <si>
    <t>NBR o-ring    70 shore        37,69 x 3,53 mm (klep W155)</t>
  </si>
  <si>
    <t>NBR o-ring    70 shore        32,5  x 3,6  mm</t>
  </si>
  <si>
    <t>EPDM o-ring   70 shore        124,30 x 5,70 mm</t>
  </si>
  <si>
    <t>EPDM o-ring   70 shore         44,04 x 3,53 mm</t>
  </si>
  <si>
    <t>NBR o-ring    70 shore        54    x  3,5 mm (espa silen)</t>
  </si>
  <si>
    <t>Viton  o-ring 75 shore        225,0 x 3,50 mm  WILO-IL</t>
  </si>
  <si>
    <t>Viton  o-ring 75 shore        280,0 x 5,00 mm  WILO-IL</t>
  </si>
  <si>
    <t>Pakking DN 200  pn10/16       273 x 220 x 2 mm Aramide-vezel</t>
  </si>
  <si>
    <t>Oliekeerring type wa -        35 x 55 x 8 Enmix motorz.</t>
  </si>
  <si>
    <t>NBR o-ring    70 shore         98,02 x 3,53 mm (oa. SV33)</t>
  </si>
  <si>
    <t>Viton  o-ring 80 shore        123,42 x 3,53 mm  SV2-4</t>
  </si>
  <si>
    <t>Viton  o-ring 80 shore        63    x 3    mm</t>
  </si>
  <si>
    <t>Viton  o-ring 80 shore        30    x 4    mm</t>
  </si>
  <si>
    <t>Oliekeerring type wa -        30 x  52 x  7</t>
  </si>
  <si>
    <t>NBR o-ring    70 shore         92    x 3,53 mm (FDL 81-41)</t>
  </si>
  <si>
    <t>NBR o-ring    70 shore        105    x 3    mm</t>
  </si>
  <si>
    <t>NBR o-ring    70 shore        123,42 x 3,53 mm (SV2-4)</t>
  </si>
  <si>
    <t>NBR o-ring    70 shore        219,30 x 5,70 mm oa. TBF50-75</t>
  </si>
  <si>
    <t>NBR o-ring    70 shore        118    x 6    mm</t>
  </si>
  <si>
    <t>Oliekeerring type was-        30 x  50 x  7</t>
  </si>
  <si>
    <t>Oliekeerring type wa -        60 x  72 x  8</t>
  </si>
  <si>
    <t>Oliekeerring type wa -        40 x 60 x 7 Enmix holle as</t>
  </si>
  <si>
    <t>Oliekeerring type wa -        15 x  26 x  7</t>
  </si>
  <si>
    <t>Oliekeerring type wa -        30 x  50 x  8</t>
  </si>
  <si>
    <t>Siemens packing box 10mm      tbv. VVF/VXF</t>
  </si>
  <si>
    <t>Viton  o-ring 80 shore        22    x 2,50 mm</t>
  </si>
  <si>
    <t>Viton  o-ring 80 shore        15,6  x 1,78 mm</t>
  </si>
  <si>
    <t>Viton  o-ring 80 shore        35    x 4    mm</t>
  </si>
  <si>
    <t>Viton  o-ring 80 shore        36    x 4    mm</t>
  </si>
  <si>
    <t>NBR o-ring    70 shore        158,41 x 2,62 mm</t>
  </si>
  <si>
    <t>NBR o-ring    70 shore        34    x 4,5  mm</t>
  </si>
  <si>
    <t>NBR o-ring    70 shore        31    x 3,5  mm</t>
  </si>
  <si>
    <t>Oliekeerring type wa -        24 x  40 x  7</t>
  </si>
  <si>
    <t>Oliekeerring type was-        65 x  90 x 10</t>
  </si>
  <si>
    <t>NBR rubberring zonder inlage  110 x 131 x 3   mm</t>
  </si>
  <si>
    <t>Viton  o-ring 80 shore        40,87 x 3,53 mm</t>
  </si>
  <si>
    <t>NBR o-ring    70 shore        247,01 x 5,33 mm (SHE65-160)</t>
  </si>
  <si>
    <t>Oliekeerring type wa -        15 x  32 x  7</t>
  </si>
  <si>
    <t>Oliekeerring type wa -        35 x  62 x 10</t>
  </si>
  <si>
    <t>NBR o-ring    70 shore        44,45 x 3,53 mm</t>
  </si>
  <si>
    <t>EPDM o-ring   70 shore        209,14 x 3,53 mm  (FCE)</t>
  </si>
  <si>
    <t>Viton  o-ring 80 shore        40,95 x 2,62 mm</t>
  </si>
  <si>
    <t>Afdichtdop VK 72 x  9   mm</t>
  </si>
  <si>
    <t>Afdichtdop VK 80 x 12   mm</t>
  </si>
  <si>
    <t>Oliekeerring type wa -       125 x 140 x 10</t>
  </si>
  <si>
    <t>Viton  o-ring 75 shore        265   x 4    mm</t>
  </si>
  <si>
    <t>NBR o-ring    70 shore        41,4  x 5,33 mm</t>
  </si>
  <si>
    <t>NBR o-ring    70 shore        116    x 3    mm</t>
  </si>
  <si>
    <t>NBR v-ring rechte rug         type A 18 mm</t>
  </si>
  <si>
    <t>Siemens packing box 14mm      tbv. VVF/VXF</t>
  </si>
  <si>
    <t>Oliekeerring type wa -        50 x  72 x  8</t>
  </si>
  <si>
    <t>Pakking DN 250  pn16          273 x 329 x 2 mm Aramide-vezel</t>
  </si>
  <si>
    <t>Viton  o-ring 80 shore        120   x 3    mm (hon 150)</t>
  </si>
  <si>
    <t>Viton  o-ring 80 shore        85,32 x 3,5  mm</t>
  </si>
  <si>
    <t>NBR o-ring    70 shore        66    x 3,5  mm</t>
  </si>
  <si>
    <t>NBR snoer     70 shore        5,0  mm</t>
  </si>
  <si>
    <t>NBR o-ring    70 shore        39,69 x 3,53 mm (klep T77/T88)</t>
  </si>
  <si>
    <t>EPDM o-ring   70 shore        221,93 x 2,62 mm  (FCE)</t>
  </si>
  <si>
    <t>EPDM o-ring   70 shore         17,00 x 2,00 mm</t>
  </si>
  <si>
    <t>Oliekeerring type was-        65 x 100 x 10</t>
  </si>
  <si>
    <t>Oliekeerring type wa -        35 x  52 x  7</t>
  </si>
  <si>
    <t>Oliekeerring type wa -        20 x  40 x 10</t>
  </si>
  <si>
    <t>Silicone ring 130 x 110 x 3mm</t>
  </si>
  <si>
    <t>NBR o-ring    70 shore        220,00 x 4,00 mm Grundf. LM/LP</t>
  </si>
  <si>
    <t>NBR o-ring    70 shore        101    x 3    mm</t>
  </si>
  <si>
    <t>Viton  o-ring 75 shore        29,75 x 3,53 mm</t>
  </si>
  <si>
    <t>Centra asafdichting           o-ring 24x5,5 fpm 80</t>
  </si>
  <si>
    <t>NBR o-ring    70 shore        26    x 1,2  mm</t>
  </si>
  <si>
    <t>Silicone ring  58 x  25 x 3mm</t>
  </si>
  <si>
    <t>Afdichtdop VK 45 x  7   mm</t>
  </si>
  <si>
    <t>NBR o-ring    70 shore        229,30 x 5,70 mm</t>
  </si>
  <si>
    <t>EPDM o-ring VULC              310,00 x 6,00 mm</t>
  </si>
  <si>
    <t>Centra pakkingset DN 125-200</t>
  </si>
  <si>
    <t>Viton  o-ring 80 shore        31    x 4    mm</t>
  </si>
  <si>
    <t>Viton  o-ring 80 shore        28    x 3    mm</t>
  </si>
  <si>
    <t>NBR o-ring    70 shore        189,87 x 5,33 mm</t>
  </si>
  <si>
    <t>NBR o-ring    70 shore        33    x 2,62 mm</t>
  </si>
  <si>
    <t>NBR o-ring    70 shore         95    x 5,3  mm</t>
  </si>
  <si>
    <t>NBR o-ring    70 shore        85,32 x 3,53 mm</t>
  </si>
  <si>
    <t>NBR snoer     70 shore        3,2  mm</t>
  </si>
  <si>
    <t>NBR o-ring    70 shore        129,2  x 5,7  mm</t>
  </si>
  <si>
    <t>Viton  o-ring 80 shore        12    x 2    mm</t>
  </si>
  <si>
    <t>Centra pakkingset DN 80-100</t>
  </si>
  <si>
    <t>Oliekeerring type wa -        45 x  72 x  8</t>
  </si>
  <si>
    <t>Afdichtdop VK 52 x 10   mm</t>
  </si>
  <si>
    <t>Oliekeerring type wa -        20 x  42 x  6</t>
  </si>
  <si>
    <t>Centra pakkingset DN 50-65</t>
  </si>
  <si>
    <t>Viton  o-ring                 110   x 4    mm</t>
  </si>
  <si>
    <t>NBR v-ring rechte rug         type A 14 mm</t>
  </si>
  <si>
    <t>NBR v-ring rechte rug         type A 16 mm</t>
  </si>
  <si>
    <t>NBR v-ring rechte rug         type A 25 mm</t>
  </si>
  <si>
    <t>NBR v-ring rechte rug         type A 30 mm</t>
  </si>
  <si>
    <t>Viton  snoer  80 shore        3,53 mm</t>
  </si>
  <si>
    <t>NBR o-ring    70 shore        23,39 x 3,53 mm</t>
  </si>
  <si>
    <t>NBR snoer     70 shore        2,4  mm</t>
  </si>
  <si>
    <t>Oliekeerring type wa -        25 x  62 x  8</t>
  </si>
  <si>
    <t>Honeywell RVS as t/m NW 150   Ø 12mm / L = 189mm</t>
  </si>
  <si>
    <t>Oliekeerring type wa -        45 x  75 x  8</t>
  </si>
  <si>
    <t>NBR o-ring    70 shore        35    x 5    mm</t>
  </si>
  <si>
    <t>NBR o-ring    70 shore        10,82 x 1,78 mm    vdem-810080</t>
  </si>
  <si>
    <t>Oliekeerring type wa -        36 x  47 x  7</t>
  </si>
  <si>
    <t>Hiflow ringen 25-7 PP</t>
  </si>
  <si>
    <t>Groefring NA150 NBR878        32x24 L=6</t>
  </si>
  <si>
    <t>Pakking tbv. koelmantel       Z8-serie (D225)</t>
  </si>
  <si>
    <t>Pakking tbv. koelmantel       Z6-serie (deel A) (D200)</t>
  </si>
  <si>
    <t>Viton  snoer  80 shore        2,4  mm</t>
  </si>
  <si>
    <t>Honeywell teflon glanpak.12mm ring 11,6 x 23,6 x 1,6</t>
  </si>
  <si>
    <t>Labyrinth ring Lab 1 LNM      75x95mm PTFE</t>
  </si>
  <si>
    <t>Pakking tbv. koelmantel       Z6-serie (deel B) (D180)</t>
  </si>
  <si>
    <t>Vlakke ring voor kraagbus     225 mm</t>
  </si>
  <si>
    <t>Honeywell teflon glanpak. 3/8 oud model</t>
  </si>
  <si>
    <t>Hiflow ringen 15-7 PP</t>
  </si>
  <si>
    <t>Honeywell RVS as t/m NW  80   Ø 10mm / L = 130mm (oud model)</t>
  </si>
  <si>
    <t>Honeywell RVS as t/m NW  80   Ø 10mm / L = 175mm (nw model)</t>
  </si>
  <si>
    <t>Labyrinth ring Lab 2 LNM      55x72mm PTFE</t>
  </si>
  <si>
    <t>Vlakke ring voor kraagbus     200 mm</t>
  </si>
  <si>
    <t>Viton  o-ring 75 shore        43,82 x 5,33 mm</t>
  </si>
  <si>
    <t>NBR o-ring    70 shore        36    x 4    mm</t>
  </si>
  <si>
    <t>Viton  snoer  80 shore        3,2  mm</t>
  </si>
  <si>
    <t>Vlakke ring voor kraagbus     280 mm</t>
  </si>
  <si>
    <t>Honeywell teflon glanpak.10mm ring  9,9 x 20,2 x 1,8</t>
  </si>
  <si>
    <t>Oliekeerring type r           48 x  80 x 10</t>
  </si>
  <si>
    <t>Gaskoid pakkingplaat          1000 x2000 x 0,5 mm</t>
  </si>
  <si>
    <t>Gaskoid pakkingplaat          1000 x2000 x 1   mm</t>
  </si>
  <si>
    <t>Viton  o-ring 80 shore        56,74 x 3,53 mm            OR4</t>
  </si>
  <si>
    <t>NBR o-ring    70 shore        18,77 x 1,78 mm</t>
  </si>
  <si>
    <t>NBR o-ring    70 shore        15,50 x 2,5  mm</t>
  </si>
  <si>
    <t>NBR o-ring    70 shore        15,60 x 1,78 mm</t>
  </si>
  <si>
    <t>NBR o-ring    70 shore        17,13 x 2,62 mm</t>
  </si>
  <si>
    <t>NBR o-ring    70 shore        18    x 2    mm</t>
  </si>
  <si>
    <t>NBR o-ring    70 shore        16,00 x 1,60 mm</t>
  </si>
  <si>
    <t>NBR o-ring    70 shore         9,10 x 1,60 mm           132</t>
  </si>
  <si>
    <t>NBR o-ring    70 shore         9,25 x 1,78 mm</t>
  </si>
  <si>
    <t>NBR o-ring    70 shore        10,10 x 1,60 mm</t>
  </si>
  <si>
    <t>NBR o-ring    70 shore        10,10 x 1,70 mm</t>
  </si>
  <si>
    <t>NBR v-ring rechte rug         type A 32 mm</t>
  </si>
  <si>
    <t>Viton  o-ring 75 shore        266,07x 6,99 mm</t>
  </si>
  <si>
    <t>NBR v-ring rechte rug         type A 28 mm</t>
  </si>
  <si>
    <t>Complete set Viton o-ringen   tbv. o.a. KSB</t>
  </si>
  <si>
    <t>NBR o-ring    70 shore        11,11 x 1,78 mm           132</t>
  </si>
  <si>
    <t>NBR v-ring rechte rug         type A 60 mm</t>
  </si>
  <si>
    <t>NBR v-ring rechte rug         type A 65 mm</t>
  </si>
  <si>
    <t>NBR v-ring vlakke rug         type V-110 L</t>
  </si>
  <si>
    <t>NBR o-ring    70 shore         6,02 x 2,62 mm</t>
  </si>
  <si>
    <t>NBR o-ring    70 shore         7,5  x 2,00 mm</t>
  </si>
  <si>
    <t>NBR o-ring    70 shore         8,10 x 1,60 mm</t>
  </si>
  <si>
    <t>NBR v-ring rechte rug         type A 35 mm</t>
  </si>
  <si>
    <t>NBR v-ring rechte rug         type A 38 mm</t>
  </si>
  <si>
    <t>NBR v-ring rechte rug         type A 40 mm</t>
  </si>
  <si>
    <t>NBR v-ring rechte rug         type A 45 mm</t>
  </si>
  <si>
    <t>NBR v-ring rechte rug         type A 50 mm</t>
  </si>
  <si>
    <t>NBR v-ring rechte rug         type A 55 mm</t>
  </si>
  <si>
    <t>NBR v-ring rechte rug         type A 20 mm</t>
  </si>
  <si>
    <t>NBR v-ring rechte rug         type A 22 mm</t>
  </si>
  <si>
    <t>Viton  o-ring 75 shore        265   x 5    mm</t>
  </si>
  <si>
    <t>Viton  o-ring 75 shore        240,90x 3,53 mm            OR3</t>
  </si>
  <si>
    <t>Viton  o-ring 75 shore        88,49 x 3,53 mm</t>
  </si>
  <si>
    <t>Viton  o-ring 75 shore        113,97x 2,62 mm            OR8</t>
  </si>
  <si>
    <t>Viton  o-ring 80 shore        36,09 x 3,53 mm</t>
  </si>
  <si>
    <t>Viton  o-ring 75 shore        51,0  x 3,5  mm groen</t>
  </si>
  <si>
    <t>Steunring PTFE 3,5 x 15 x 1,5mm tbv. Phytodrip</t>
  </si>
  <si>
    <t>Steunring PTFE 7 x 15 x 1 mm  tbv. Phytodrip</t>
  </si>
  <si>
    <t>Steunring PTFE  24 x 15 x 1,5mm tbv. Phytodrip</t>
  </si>
  <si>
    <t>Centra asafdichting           o-ring 23x6,0 fpm 80</t>
  </si>
  <si>
    <t>Centra pakkingset DN 15-40</t>
  </si>
  <si>
    <t>Viton  o-ring                  3,2  x 1,5  mm ae-nor vent.</t>
  </si>
  <si>
    <t>Viton  o-ring 80 shore        28    x 4    mm</t>
  </si>
  <si>
    <t>Viton  o-ring 80 shore        22    x 3,50 mm</t>
  </si>
  <si>
    <t>Viton  o-ring 80 shore        24    x 3,5  mm</t>
  </si>
  <si>
    <t>Viton  snoer  80 shore        5,0  mm</t>
  </si>
  <si>
    <t>NBR snoer     70 shore        3,53 mm</t>
  </si>
  <si>
    <t>EPDM o-ring 278,77 x 5,33 mm  70 shore SH 32..50-250 + SH80</t>
  </si>
  <si>
    <t>EPDM o-ring   70 shore        291,69 x 3,53 mm  (FHS)</t>
  </si>
  <si>
    <t>EPDM o-ring   70 shore         25,00 x 3,00 mm</t>
  </si>
  <si>
    <t>EPDM o-ring   70 shore         65,00 x 5,00 mm</t>
  </si>
  <si>
    <t>EPDM o-ring   70 shore         10,00 x 3,00 mm</t>
  </si>
  <si>
    <t>NBR o-ring    70 shore        133,02 x 2,62 mm           OR5</t>
  </si>
  <si>
    <t>NBR o-ring    70 shore        240,9  x 3,53 mm</t>
  </si>
  <si>
    <t>EPDM o-ring   70 shore         14,00 x 3,00 mm</t>
  </si>
  <si>
    <t>NBR o-ring    70 shore        221,62 x 5,33 mm</t>
  </si>
  <si>
    <t>NBR o-ring    70-shore        33,05 x 1,78 mm ae-nor vent.</t>
  </si>
  <si>
    <t>NBR o-ring    70 shore        32    x 4    mm</t>
  </si>
  <si>
    <t>NBR o-ring    70 shore        29,87 x 1,52 mm</t>
  </si>
  <si>
    <t>NBR o-ring    70 shore        34,65 x 1,78 mm         TNV-GY</t>
  </si>
  <si>
    <t>NBR o-ring    70 shore        28,25 x 2,62 mm     p.p. + 132</t>
  </si>
  <si>
    <t>NBR o-ring    70 shore        19,2  x 3,0  mm</t>
  </si>
  <si>
    <t>NBR o-ring    70 shore        20    x 2    mm</t>
  </si>
  <si>
    <t>NBR o-ring    70 shore        13,30 x 2,40 mm</t>
  </si>
  <si>
    <t>NBR o-ring    70 shore        14    x 1,78 mm</t>
  </si>
  <si>
    <t>NBR o-ring    70 shore        26    x 2,5  mm</t>
  </si>
  <si>
    <t>NBR o-ring    70 shore        25,80 x 3,53 mm           p.p.</t>
  </si>
  <si>
    <t>NBR o-ring    70 shore        21,82 x 3,53 mm           p.p.</t>
  </si>
  <si>
    <t>NBR o-ring    70 shore        22    x 2,5  mm</t>
  </si>
  <si>
    <t>NBR o-ring    70 shore        82,22 x 2,62 mm         TNV-GY</t>
  </si>
  <si>
    <t>NBR o-ring    70 shore        66,4  x 1,78 mm</t>
  </si>
  <si>
    <t>NBR o-ring    70 shore        125    x 6    mm</t>
  </si>
  <si>
    <t>NBR o-ring    70 shore        80,00 x 3,00 mm         TNV-AL</t>
  </si>
  <si>
    <t>NBR o-ring    70 shore        70    x 3    mm</t>
  </si>
  <si>
    <t>NBR o-ring    70 shore        75,87 x 2,62 mm            132</t>
  </si>
  <si>
    <t>NBR o-ring    70 shore        65    x 3    mm</t>
  </si>
  <si>
    <t>NBR o-ring    70 shore        57    x 5    mm</t>
  </si>
  <si>
    <t>Pakking FF DN  40  pn10/40    4-gaats</t>
  </si>
  <si>
    <t>Klingersil C-4324 pakkingplaat 1000 x 500 x 2,0 mm</t>
  </si>
  <si>
    <t>Klingersil C-4324 pakkingplaat 1000 x 500 x 3,0 mm</t>
  </si>
  <si>
    <t>Klingersil C-4324 pakkingplaat 1000 x1000 x 1,0 mm</t>
  </si>
  <si>
    <t>Gaskoid pakkingplaat          1000 x1500 x 0,25mm</t>
  </si>
  <si>
    <t>Inca (Yeoman) pakkingplaat    1500 x1500 x 0,5 mm</t>
  </si>
  <si>
    <t>Yeoman pakkingplaat           1500 x1500 x 1   mm</t>
  </si>
  <si>
    <t>Klingersil C-4324 pakkingplaat 1000 x 500 x 1,5 mm</t>
  </si>
  <si>
    <t>Inca plaatpakking             153 x 173 x 0,5 mm</t>
  </si>
  <si>
    <t>Inca plaatpakking             208 x 223 x 1   mm</t>
  </si>
  <si>
    <t>Pakking DN  32  pn10/32        82 x  43 x 3 mm SBR/NR-rubber</t>
  </si>
  <si>
    <t>Pakking DN  40  pn10/40        92 x  49 x 3 mm SBR/NR-rubber</t>
  </si>
  <si>
    <t>Pakking FF DN  50  pn10/40    4-gaats</t>
  </si>
  <si>
    <t>Pakking FF DN  65  pn10/40    4-gaats</t>
  </si>
  <si>
    <t>Pakking FF DN  80  pn10/40    4-gaats</t>
  </si>
  <si>
    <t>Pakking FF DN 100  pn10/40    4-gaats</t>
  </si>
  <si>
    <t>Pakking FF DN 125  pn10/40    4-gaats</t>
  </si>
  <si>
    <t>Pakking FF DN 150  pn10/40    4-gaats</t>
  </si>
  <si>
    <t>Vlakke ring voor kraagbus     250 mm</t>
  </si>
  <si>
    <t>Oliekeerring type wa -        12 x  25 x  5</t>
  </si>
  <si>
    <t>Oliekeerring type ka -        12 x  26 x  8</t>
  </si>
  <si>
    <t>Fiber ring rood               26,0 x 21,0 x 1,5 mm</t>
  </si>
  <si>
    <t>Oliekeerring type wa -        17 x  40 x  7</t>
  </si>
  <si>
    <t>Oliekeerring type wa -        16 x  28 x  7</t>
  </si>
  <si>
    <t>Oliekeerring type kas-        12 x  22 x  5</t>
  </si>
  <si>
    <t>Oliekeerring type kas-        14 x  22 x  4</t>
  </si>
  <si>
    <t>Oliekeerring type wa -        15 x  22 x  7</t>
  </si>
  <si>
    <t>Oliekeerring type kas-        15 x  24 x  5</t>
  </si>
  <si>
    <t>NBR snoer     70 shore        7,0  mm</t>
  </si>
  <si>
    <t>Sentinel X plaatpakking        75 x 125 x 1,5 mm</t>
  </si>
  <si>
    <t>Sentinel X plaatpakking        90 x 140 x 1,5 mm</t>
  </si>
  <si>
    <t>Glanpakking 14 mm vierkant    per 10 cm</t>
  </si>
  <si>
    <t>Glanpakking 16 mm vierkant    per 10 cm</t>
  </si>
  <si>
    <t>Glanpakking  8 mm vierkant    per 10 cm    type 6230SL</t>
  </si>
  <si>
    <t>Zelfkleven sponsrubber        D-profiel 21x17 mm</t>
  </si>
  <si>
    <t>Glanpakking 12,5 mm (Lionpak)</t>
  </si>
  <si>
    <t>Glanpakking 14,0 mm (Fluograf)</t>
  </si>
  <si>
    <t>Glanpakking  4 mm vierkant    per 10 cm    type 6230SL</t>
  </si>
  <si>
    <t>Glanpakking  5 mm vierkant    per 10 cm    type 6230SL</t>
  </si>
  <si>
    <t>Glanpakking  6 mm vierkant    per 10 cm    type 6230SL</t>
  </si>
  <si>
    <t>NBR pakkingplaat              1400 x 3 mm  (b x d)</t>
  </si>
  <si>
    <t>Pomphuis pakking</t>
  </si>
  <si>
    <t>Rubberen pakking</t>
  </si>
  <si>
    <t>NBR rubberring zonder inlage  63 x  84 x 4   mm</t>
  </si>
  <si>
    <t>Strook PU l=3000mm b=100mm    5mm dik</t>
  </si>
  <si>
    <t>NBR wartelring tbv. Flygtpomp 20 x   8 x10   mm</t>
  </si>
  <si>
    <t>Inca plaatpakking             110 x 130 x 0,5 mm</t>
  </si>
  <si>
    <t>EPDM rubberring zonder inlage 12 x  21 x 2   mm</t>
  </si>
  <si>
    <t>Oliekeerring type wa -        60 x  80 x 8</t>
  </si>
  <si>
    <t>Oliekeerring type kas-        50 x  90 x 10</t>
  </si>
  <si>
    <t>Oliekeerring type kas-        55 x  80 x 10</t>
  </si>
  <si>
    <t>Oliekeerring type ka -        55 x  90 x  8</t>
  </si>
  <si>
    <t>Oliekeerring type ka -        45 x  90 x  10</t>
  </si>
  <si>
    <t>Oliekeerring type ka -        47 x  90 x  8</t>
  </si>
  <si>
    <t>Oliekeerring SKF CRW1         40 x  60 x  8   olie seal</t>
  </si>
  <si>
    <t>Oliekeerring type rzv         45 x  52 x  4</t>
  </si>
  <si>
    <t>Oliekeerring type ka -        45 x  50 x  7</t>
  </si>
  <si>
    <t>Oliekeerring type was         45 x  52 x  5</t>
  </si>
  <si>
    <t>Oliekeerring nbr type wa -    50 x  68 x 10</t>
  </si>
  <si>
    <t>Oliekeerring type was         40 x  68 x  7</t>
  </si>
  <si>
    <t>Oliekeerring type was-        40 x  72 x 10</t>
  </si>
  <si>
    <t>Oliekeerring type kas-        40 x  72 x 10</t>
  </si>
  <si>
    <t>Oliekeerring type kas-        40 x  80 x  7</t>
  </si>
  <si>
    <t>Oliekeerring type was-        40 x 56 x 8 Enmix oud holle as</t>
  </si>
  <si>
    <t>Oliekeerring                  45 x  65 x  8</t>
  </si>
  <si>
    <t>Oliekeerring type ka -        45 x  68 x  10</t>
  </si>
  <si>
    <t>Oliekeerring type wa -        44 x  65 x 10</t>
  </si>
  <si>
    <t>Ringenset UDI 2"              20 mic. grijs</t>
  </si>
  <si>
    <t>Huis pakking</t>
  </si>
  <si>
    <t>Afdichtdop VK 60 x 10   mm</t>
  </si>
  <si>
    <t>Afdichtdop VK 37 x  7   mm</t>
  </si>
  <si>
    <t>Afdichtdop VK 42 x  7   mm</t>
  </si>
  <si>
    <t>Afdichtdop VK 42 x  9,5 mm</t>
  </si>
  <si>
    <t>Afdichtdop VK110 x 12   mm</t>
  </si>
  <si>
    <t>Oliekeerring type kas-        60 x  95 x 10</t>
  </si>
  <si>
    <t>Oliekeerring type kas-        64 x  90 x 13</t>
  </si>
  <si>
    <t>Afdichtdop VK 47 x  7   mm</t>
  </si>
  <si>
    <t>Oliekeerring type wa -        65 x 100 x 10</t>
  </si>
  <si>
    <t>Afdichtdop VK 28 x  7   mm</t>
  </si>
  <si>
    <t>Afdichtdop VK 30 x  8   mm</t>
  </si>
  <si>
    <t>Afdichtdop VK 32 x  9,5 mm</t>
  </si>
  <si>
    <t>Afdichtdop VK 35 x  7   mm</t>
  </si>
  <si>
    <t>Afdichtdop VK 35 x  8   mm</t>
  </si>
  <si>
    <t>Oliekeerring type kas-        70 x  90 x 10</t>
  </si>
  <si>
    <t>Oliekeerring FKM GRST         70 x  90 x 10 rvs-304 veer</t>
  </si>
  <si>
    <t>Oliekeerring NBR902 BAUSLX2   75 x 130 x 10</t>
  </si>
  <si>
    <t>Oliekeerring nbr              40 x  47 x  4</t>
  </si>
  <si>
    <t>Oliekeerring type ka -        35 x  56 x  8</t>
  </si>
  <si>
    <t>Oliekeerring type wa -        32 x  62 x  8</t>
  </si>
  <si>
    <t>Oliekeerring type kas-        32 x  42 x  8</t>
  </si>
  <si>
    <t>Oliekeerring type wa -        20 x  42 x  7</t>
  </si>
  <si>
    <t>Oliekeerring type wa -        22 x  35 x  7</t>
  </si>
  <si>
    <t>Oliekeerring type wa -        17 x  32 x  7</t>
  </si>
  <si>
    <t>Oliekeerring type ka -        20 x  32 x  5</t>
  </si>
  <si>
    <t>Oliekeerring type wa -        20 x  28 x  4</t>
  </si>
  <si>
    <t>Oliekeerring type r           20 x  30 x  4</t>
  </si>
  <si>
    <t>Oliekeerring type ka -        24 x  62 x  7</t>
  </si>
  <si>
    <t>Oliekeerring type wa -        25 x  40 x  5</t>
  </si>
  <si>
    <t>Oliekeerring type wa -        25 x  47 x 10</t>
  </si>
  <si>
    <t>Oliekeerring type wa -        25 x  32 x  4</t>
  </si>
  <si>
    <t>Oliekeerring type wa -        25 x  42 x  7</t>
  </si>
  <si>
    <t>Glanpakking 10 mm vierkant    per 10 cm    type 6230SL</t>
  </si>
  <si>
    <t>Pakking DN 125  pn10/16       192 x 141 x 3 mm SBR/NR-rubber</t>
  </si>
  <si>
    <t>Oliekeerring type kas-        18 x  40 x  7</t>
  </si>
  <si>
    <t>NBR o-ring    70 shore        155    x 2,5  mm</t>
  </si>
  <si>
    <t>Zelfkleven sponsrubber        D-profiel 14x12 mm</t>
  </si>
  <si>
    <t>Kantprofiel rubber met kraal  bovenzijde 0,8-3 mm</t>
  </si>
  <si>
    <t>NBR o-ring    70 shore        35    x 4    mm</t>
  </si>
  <si>
    <t>EPDM o-ring   70 shore         62,05 x 5,00 mm</t>
  </si>
  <si>
    <t>NSCE 32-160/05A/S4</t>
  </si>
  <si>
    <r>
      <t xml:space="preserve">P = versie met nieuwe generatie elektromotor, geleverd vanaf </t>
    </r>
    <r>
      <rPr>
        <sz val="11"/>
        <color theme="1"/>
        <rFont val="Calibri"/>
        <family val="2"/>
      </rPr>
      <t>±</t>
    </r>
    <r>
      <rPr>
        <sz val="11"/>
        <color theme="1"/>
        <rFont val="Calibri"/>
        <family val="2"/>
        <scheme val="minor"/>
      </rPr>
      <t xml:space="preserve"> 06-2008, herkenbaar aan de P achter het typenummer op het typeplaatje</t>
    </r>
  </si>
  <si>
    <t>Let op; tot en met type 65-125/ is de waterwaaier van RVS, daarboven van gietijzer</t>
  </si>
  <si>
    <t>Let op; tot en met type 80-160/ is de waterwaaier van RVS, daarboven van gietijzer</t>
  </si>
  <si>
    <t>Voorste lager (DE)</t>
  </si>
  <si>
    <t>Achterste lager (NDE)</t>
  </si>
  <si>
    <t>KL04AM2</t>
  </si>
  <si>
    <t>KL04ANB</t>
  </si>
  <si>
    <t>KL04ANF</t>
  </si>
  <si>
    <t>KL04ANL</t>
  </si>
  <si>
    <t>KL04AMF</t>
  </si>
  <si>
    <t>KL01AF1</t>
  </si>
  <si>
    <t>KL04AML</t>
  </si>
  <si>
    <t>KL04AMU</t>
  </si>
  <si>
    <t>LNEE 40-125/03X/S4</t>
  </si>
  <si>
    <t>LNEE 40-160/02/S4</t>
  </si>
  <si>
    <t>LNEE 40-200/05A/S4</t>
  </si>
  <si>
    <t>LNEE 40-250/15B/P4</t>
  </si>
  <si>
    <t>LNEE 50-160/03/S4</t>
  </si>
  <si>
    <t>LNEE 50-200/07/L4</t>
  </si>
  <si>
    <t>LNEE 50-250/15A/P4</t>
  </si>
  <si>
    <t>LNEE 65-125/07X/L4</t>
  </si>
  <si>
    <t>LNEE 65-160/07/L4</t>
  </si>
  <si>
    <t>LNEE 65-200/15A/P4</t>
  </si>
  <si>
    <t>LNEE 65-250/22A/P4</t>
  </si>
  <si>
    <t>LNEE 80-160/15C/P4</t>
  </si>
  <si>
    <t>LNEE 80-160/22X/P4</t>
  </si>
  <si>
    <t>LNEE 100-160/22X/P4</t>
  </si>
  <si>
    <t>LNES 100-200/40/P4</t>
  </si>
  <si>
    <t>LNES 100-200/55/P4</t>
  </si>
  <si>
    <t>LNES 100-200/55A/P4</t>
  </si>
  <si>
    <t>LNES 100-250/110/P4</t>
  </si>
  <si>
    <t>LNES 100-250/110X/P4</t>
  </si>
  <si>
    <t>LNES 100-250/55/P4</t>
  </si>
  <si>
    <t>LNES 100-250/55A/P4</t>
  </si>
  <si>
    <t>LNES 100-250/75/P4</t>
  </si>
  <si>
    <t>LNES 100-315/110/P4</t>
  </si>
  <si>
    <t>LNES 100-315/150/P4</t>
  </si>
  <si>
    <t>LNES 125-160/22/P4</t>
  </si>
  <si>
    <t>LNES 125-160/30/P4</t>
  </si>
  <si>
    <t>LNES 125-160/40/P4</t>
  </si>
  <si>
    <t>LNES 125-200/55/P4</t>
  </si>
  <si>
    <t>LNES 125-200/75/P4</t>
  </si>
  <si>
    <t>LNES 125-200/75X/P4</t>
  </si>
  <si>
    <t>LNES 125-250/110/P4</t>
  </si>
  <si>
    <t>LNES 125-250/110X/P4</t>
  </si>
  <si>
    <t>LNES 125-250/75/P4</t>
  </si>
  <si>
    <t>LNES 125-315/150/P4</t>
  </si>
  <si>
    <t>LNES 150-200/110/P4</t>
  </si>
  <si>
    <t>LNES 150-200/110X/P4</t>
  </si>
  <si>
    <t>LNES 150-200/55/P4</t>
  </si>
  <si>
    <t>LNES 150-200/75/P4</t>
  </si>
  <si>
    <t>LNES 150-200/75X/P4</t>
  </si>
  <si>
    <t>LNES 150-250/110/P4</t>
  </si>
  <si>
    <t>LNES 150-250/150/P4</t>
  </si>
  <si>
    <t>LNES 150-250/150X/P4</t>
  </si>
  <si>
    <t>LNES 150-315/185/W4</t>
  </si>
  <si>
    <t>LNES 150-315/220/W4</t>
  </si>
  <si>
    <t>LNES 150-315/300/W4</t>
  </si>
  <si>
    <t>LNES 150-315/370/W4</t>
  </si>
  <si>
    <t>LNES 200-250/185/W4</t>
  </si>
  <si>
    <t>LNES 200-250/220/W4</t>
  </si>
  <si>
    <t>LNES 200-250/300/W4</t>
  </si>
  <si>
    <t>LNES 200-315/300/W4</t>
  </si>
  <si>
    <t>LNES 200-315/370/W4</t>
  </si>
  <si>
    <t>LNES 200-400/550/W4</t>
  </si>
  <si>
    <t>LNEE 32-160/07/S2</t>
  </si>
  <si>
    <t>LNEE 32-160/07A/S2</t>
  </si>
  <si>
    <t>LNEE 40-200/30/P2</t>
  </si>
  <si>
    <t>LNEE 40-250/75/P2</t>
  </si>
  <si>
    <t>LNEE 50-160/30/P2</t>
  </si>
  <si>
    <t>LNEE 50-200/55/P2</t>
  </si>
  <si>
    <t>LNEE 50-250/92/P2</t>
  </si>
  <si>
    <t>LNEE 65-160/55/P2</t>
  </si>
  <si>
    <t>LNEE 65-200/92/P2</t>
  </si>
  <si>
    <t>LNES 100-200/220/P2</t>
  </si>
  <si>
    <t>LNES 100-200/300/W2</t>
  </si>
  <si>
    <t>LNES 100-200/370/W2</t>
  </si>
  <si>
    <t>LNES 100-250/370/W2</t>
  </si>
  <si>
    <t>5KL04AAB</t>
  </si>
  <si>
    <t>5KL04AAA</t>
  </si>
  <si>
    <t>FHE = 2-polige motor/ FHE4 = 4-polige motor</t>
  </si>
  <si>
    <t>eHM</t>
  </si>
  <si>
    <t>1HM02N 03T5R VBE 50Hz</t>
  </si>
  <si>
    <t>1HM02P 03T5R VBE 50Hz</t>
  </si>
  <si>
    <t>1HM02S 03T5R VBE 50Hz</t>
  </si>
  <si>
    <t>1HM02S 03T5R VBV 50Hz</t>
  </si>
  <si>
    <t>1HM03N 03T5R VBE 50Hz</t>
  </si>
  <si>
    <t>1HM03N 03T5R VBV 50Hz</t>
  </si>
  <si>
    <t>1HM03P 03T5R VBE 50Hz</t>
  </si>
  <si>
    <t>1HM03P 05M5H VBE 50Hz</t>
  </si>
  <si>
    <t>1HM03S 03T5R VBE 50Hz</t>
  </si>
  <si>
    <t>1HM04N 03T5R VBE 50Hz</t>
  </si>
  <si>
    <t>1HM04P 04T5R VBE 50Hz</t>
  </si>
  <si>
    <t>1HM04P 05M5H VBE 50Hz</t>
  </si>
  <si>
    <t>1HM04S 03T5R VBE 50Hz</t>
  </si>
  <si>
    <t>1HM05N 03T5R VBE 50Hz</t>
  </si>
  <si>
    <t>1HM05P 05M5H VBE 50Hz</t>
  </si>
  <si>
    <t>1HM05P 05T5R VBE 50Hz</t>
  </si>
  <si>
    <t>1HM05S 03T5R VBE 50Hz</t>
  </si>
  <si>
    <t>1HM05S 03T5R VBV 50Hz</t>
  </si>
  <si>
    <t>1HM06N 03T5R VBE 50Hz</t>
  </si>
  <si>
    <t>1HM06N 03T5R VBV 50Hz</t>
  </si>
  <si>
    <t>1HM06N 05M5H VBE 50Hz</t>
  </si>
  <si>
    <t>1HM06N 05M5H VBV 50Hz</t>
  </si>
  <si>
    <t>1HM06P 07M5H VBE 50Hz</t>
  </si>
  <si>
    <t>1HM06P 07T5R VBE 50Hz</t>
  </si>
  <si>
    <t>1HM06S 03T5R VBE 50Hz</t>
  </si>
  <si>
    <t>1HM06S 05M5H VBE 50Hz</t>
  </si>
  <si>
    <t>1HM06S 05M5H VBV 50Hz</t>
  </si>
  <si>
    <t>1HM07N 05M5H VBE 50Hz</t>
  </si>
  <si>
    <t>1HM07N 05M5H VBV 50Hz</t>
  </si>
  <si>
    <t>1HM07N 05T5R VBE 50Hz</t>
  </si>
  <si>
    <t>1HM07N 05T5R VBV 50Hz</t>
  </si>
  <si>
    <t>1HM07S 05M5H VBE 50Hz</t>
  </si>
  <si>
    <t>1HM07S 05M5H VBV 50Hz</t>
  </si>
  <si>
    <t>1HM07S 05T5R VBE 50Hz</t>
  </si>
  <si>
    <t>1HM08N 05M5H VBE 50Hz</t>
  </si>
  <si>
    <t>1HM08N 05T5R VBE 50Hz</t>
  </si>
  <si>
    <t>1HM08S 05M5H VBE 50Hz</t>
  </si>
  <si>
    <t>1HM08S 05M5H VBV 50Hz</t>
  </si>
  <si>
    <t>1HM08S 05T5R VBE 50Hz</t>
  </si>
  <si>
    <t>1HM08S 05T5R VBV 50Hz</t>
  </si>
  <si>
    <t>1HM09N 05M5H VBE 50Hz</t>
  </si>
  <si>
    <t>1HM09N 05T5R VBE 50Hz</t>
  </si>
  <si>
    <t>1HM09S 05M5H VBE 50Hz</t>
  </si>
  <si>
    <t>1HM09S 05M5H VBV 50Hz</t>
  </si>
  <si>
    <t>1HM09S 05T5R VBE 50Hz</t>
  </si>
  <si>
    <t>1HM09S 05T5R VBV 50Hz</t>
  </si>
  <si>
    <t>1HM11N 05M5H VBE 50Hz</t>
  </si>
  <si>
    <t>1HM11N 05T5R VBE 50Hz</t>
  </si>
  <si>
    <t>1HM11S 05M5H VBE 50Hz</t>
  </si>
  <si>
    <t>1HM11S 05M5H VBV 50Hz</t>
  </si>
  <si>
    <t>1HM11S 05T5R VBE 50Hz</t>
  </si>
  <si>
    <t>1HM12N 05M5H VBE 50Hz</t>
  </si>
  <si>
    <t>1HM12N 05T5R VBE 50Hz</t>
  </si>
  <si>
    <t>1HM12S 05M5H VBE 50Hz</t>
  </si>
  <si>
    <t>1HM12S 05T5R VBE 50Hz</t>
  </si>
  <si>
    <t>1HM14N 07M5H VBE 50Hz</t>
  </si>
  <si>
    <t>1HM14N 07T5R VBE 50Hz</t>
  </si>
  <si>
    <t>1HM14S 07M5H VBE 50Hz</t>
  </si>
  <si>
    <t>1HM14S 07T5R VBE 50Hz</t>
  </si>
  <si>
    <t>1HM16N 07M5H VBE 50Hz</t>
  </si>
  <si>
    <t>1HM16N 07T5R VBE 50Hz</t>
  </si>
  <si>
    <t>1HM16S 07M5H VBE 50Hz</t>
  </si>
  <si>
    <t>1HM16S 07T5R VBE 50Hz</t>
  </si>
  <si>
    <t>1HM18N 07M5H VBE 50Hz</t>
  </si>
  <si>
    <t>1HM18N 11T5R VBE 50Hz</t>
  </si>
  <si>
    <t>1HM18S 07M5H VBE 50Hz</t>
  </si>
  <si>
    <t>1HM18S 11T5R VBE 50Hz</t>
  </si>
  <si>
    <t>1HM20N 09M5H VBE 50Hz</t>
  </si>
  <si>
    <t>1HM20N 11T5R VBE 50Hz</t>
  </si>
  <si>
    <t>1HM20S 09M5H VBE 50Hz</t>
  </si>
  <si>
    <t>1HM20S 11T5R VBE 50Hz</t>
  </si>
  <si>
    <t>1HM22N 09M5H VBE 50Hz</t>
  </si>
  <si>
    <t>1HM22N 11T5R VBE 50Hz</t>
  </si>
  <si>
    <t>1HM22S 09M5H VBE 50Hz</t>
  </si>
  <si>
    <t>1HM22S 11T5R VBE 50Hz</t>
  </si>
  <si>
    <t>1HM25N 11M5H VBE 50Hz</t>
  </si>
  <si>
    <t>1HM25N 15T5R VBE 50Hz</t>
  </si>
  <si>
    <t>1HM25S 11M5H VBE 50Hz</t>
  </si>
  <si>
    <t>1HM25S 15T5R VBE 50Hz</t>
  </si>
  <si>
    <t>3HM02N 03T5R VBE 50Hz</t>
  </si>
  <si>
    <t>3HM02P 03T5R VBE 50Hz</t>
  </si>
  <si>
    <t>3HM02P 05M5H VBE 50Hz</t>
  </si>
  <si>
    <t>3HM02S 03T5R VBE 50Hz</t>
  </si>
  <si>
    <t>3HM02S 03T5R VBV 50Hz</t>
  </si>
  <si>
    <t>3HM03N 03T5R VBE 50Hz</t>
  </si>
  <si>
    <t>3HM03N 05M5H VBE 50Hz</t>
  </si>
  <si>
    <t>3HM03P 04T5R VBE 50Hz</t>
  </si>
  <si>
    <t>3HM03P 05M5H VBE 50Hz</t>
  </si>
  <si>
    <t>3HM03P 05M5H VBV 50Hz</t>
  </si>
  <si>
    <t>3HM03S 03T5R VBE 50Hz</t>
  </si>
  <si>
    <t>3HM03S 03T5R VBV 50Hz</t>
  </si>
  <si>
    <t>3HM03S 05M5H VBE 50Hz</t>
  </si>
  <si>
    <t>3HM04N 03T5R VBE 50Hz</t>
  </si>
  <si>
    <t>3HM04N 05M5H VBE 50Hz</t>
  </si>
  <si>
    <t>3HM04P 05M5H VBE 50Hz</t>
  </si>
  <si>
    <t>3HM04P 05M5H VBV 50Hz</t>
  </si>
  <si>
    <t>3HM04P 05T5R VBE 50Hz</t>
  </si>
  <si>
    <t>3HM04S 03T5R VBE 50Hz</t>
  </si>
  <si>
    <t>3HM04S 03T5R VBV 50Hz</t>
  </si>
  <si>
    <t>3HM04S 05M5H VBE 50Hz</t>
  </si>
  <si>
    <t>3HM04S 05M5H VBV 50Hz</t>
  </si>
  <si>
    <t>3HM05N 04T5R VBE 50Hz</t>
  </si>
  <si>
    <t>3HM05N 04T5R VBV 50Hz</t>
  </si>
  <si>
    <t>3HM05N 05M5H VBE 50Hz</t>
  </si>
  <si>
    <t>3HM05P 07M5H VBE 50Hz</t>
  </si>
  <si>
    <t>3HM05P 07M5H VBV 50Hz</t>
  </si>
  <si>
    <t>3HM05P 07T5R VBE 50Hz</t>
  </si>
  <si>
    <t>3HM05S 04T5R VBE 50Hz</t>
  </si>
  <si>
    <t>3HM05S 04T5R VBV 50Hz</t>
  </si>
  <si>
    <t>3HM05S 05M5H VBE 50Hz</t>
  </si>
  <si>
    <t>3HM06N 05M5H VBE 50Hz</t>
  </si>
  <si>
    <t>3HM06N 05M5H VBV 50Hz</t>
  </si>
  <si>
    <t>3HM06N 05T5R VBE 50Hz</t>
  </si>
  <si>
    <t>3HM06N 05T5R VBV 50Hz</t>
  </si>
  <si>
    <t>3HM06P 09M5H VBE 50Hz</t>
  </si>
  <si>
    <t>3HM06P 11T5R VBE 50Hz</t>
  </si>
  <si>
    <t>3HM06P 11T5R VBV 50Hz</t>
  </si>
  <si>
    <t>3HM06S 05M5H VBE 50Hz</t>
  </si>
  <si>
    <t>3HM06S 05M5H VBV 50Hz</t>
  </si>
  <si>
    <t>3HM06S 05T5R VBE 50Hz</t>
  </si>
  <si>
    <t>3HM06S 05T5R VBV 50Hz</t>
  </si>
  <si>
    <t>3HM07N 05M5H VBE 50Hz</t>
  </si>
  <si>
    <t>3HM07N 07T5R VBE 50Hz</t>
  </si>
  <si>
    <t>3HM07S 05M5H VBE 50Hz</t>
  </si>
  <si>
    <t>3HM07S 05M5H VBV 50Hz</t>
  </si>
  <si>
    <t>3HM07S 07T5R VBE 50Hz</t>
  </si>
  <si>
    <t>3HM07S 07T5R VBV 50Hz</t>
  </si>
  <si>
    <t>3HM08N 07M5H VBE 50Hz</t>
  </si>
  <si>
    <t>3HM08N 07T5R VBE 50Hz</t>
  </si>
  <si>
    <t>3HM08S 07M5H VBE 50Hz</t>
  </si>
  <si>
    <t>3HM08S 07M5H VBV 50Hz</t>
  </si>
  <si>
    <t>3HM08S 07T5R VBE 50Hz</t>
  </si>
  <si>
    <t>3HM08S 07T5R VBV 50Hz</t>
  </si>
  <si>
    <t>3HM09N 07M5H VBE 50Hz</t>
  </si>
  <si>
    <t>3HM09N 07M5H VBV 50Hz</t>
  </si>
  <si>
    <t>3HM09N 11T5R VBE 50Hz</t>
  </si>
  <si>
    <t>3HM09S 07M5H VBE 50Hz</t>
  </si>
  <si>
    <t>3HM09S 11T5R VBE 50Hz</t>
  </si>
  <si>
    <t>3HM09S 11T5R VBV 50Hz</t>
  </si>
  <si>
    <t>3HM10N 07M5H VBE 50Hz</t>
  </si>
  <si>
    <t>3HM10N 11T5R VBE 50Hz</t>
  </si>
  <si>
    <t>3HM10S 07M5H VBE 50Hz</t>
  </si>
  <si>
    <t>3HM10S 11T5R VBE 50Hz</t>
  </si>
  <si>
    <t>3HM11N 09M5H VBE 50Hz</t>
  </si>
  <si>
    <t>3HM11N 11T5R VBE 50Hz</t>
  </si>
  <si>
    <t>3HM11S 09M5H VBE 50Hz</t>
  </si>
  <si>
    <t>3HM11S 11T5R VBE 50Hz</t>
  </si>
  <si>
    <t>3HM12N 09M5H VBE 50Hz</t>
  </si>
  <si>
    <t>3HM12N 11T5R VBE 50Hz</t>
  </si>
  <si>
    <t>3HM12S 09M5H VBE 50Hz</t>
  </si>
  <si>
    <t>3HM12S 11T5R VBE 50Hz</t>
  </si>
  <si>
    <t>3HM13N 11M5H VBE 50Hz</t>
  </si>
  <si>
    <t>3HM13N 11T5R VBE 50Hz</t>
  </si>
  <si>
    <t>3HM13S 11M5H VBE 50Hz</t>
  </si>
  <si>
    <t>3HM13S 11T5R VBE 50Hz</t>
  </si>
  <si>
    <t>3HM14N 11M5H VBE 50Hz</t>
  </si>
  <si>
    <t>3HM14N 15T5R VBE 50Hz</t>
  </si>
  <si>
    <t>3HM14S 11M5H VBE 50Hz</t>
  </si>
  <si>
    <t>3HM14S 15T5R VBE 50Hz</t>
  </si>
  <si>
    <t>3HM16N 15M5H VBE 50Hz</t>
  </si>
  <si>
    <t>3HM16N 15T5R VBE 50Hz</t>
  </si>
  <si>
    <t>3HM16S 15M5H VBE 50Hz</t>
  </si>
  <si>
    <t>3HM16S 15T5R VBE 50Hz</t>
  </si>
  <si>
    <t>3HM17N 15M5H VBE 50Hz</t>
  </si>
  <si>
    <t>3HM17N 15T5R VBE 50Hz</t>
  </si>
  <si>
    <t>3HM17S 15M5H VBE 50Hz</t>
  </si>
  <si>
    <t>3HM17S 15T5R VBE 50Hz</t>
  </si>
  <si>
    <t>3HM19N 15M5H VBE 50Hz</t>
  </si>
  <si>
    <t>3HM19N 22T5R VBE 50Hz</t>
  </si>
  <si>
    <t>3HM19S 15M5H VBE 50Hz</t>
  </si>
  <si>
    <t>3HM19S 22T5R VBE 50Hz</t>
  </si>
  <si>
    <t>3HM21N 22M5H VBE 50Hz</t>
  </si>
  <si>
    <t>3HM21N 22T5R VBE 50Hz</t>
  </si>
  <si>
    <t>3HM21S 22M5H VBE 50Hz</t>
  </si>
  <si>
    <t>3HM21S 22T5R VBE 50Hz</t>
  </si>
  <si>
    <t>15HM02N 15M5H VBE 50Hz</t>
  </si>
  <si>
    <t>15HM02N 15T5R VBE 50Hz</t>
  </si>
  <si>
    <t>15HM02S 15M5H VBE 50Hz</t>
  </si>
  <si>
    <t>15HM02S 15T5R VBE 50Hz</t>
  </si>
  <si>
    <t>15HM02S 15T5R VBV 50Hz</t>
  </si>
  <si>
    <t>15HM03N 22M5H VBE 50Hz</t>
  </si>
  <si>
    <t>15HM03N 22T5R VBE 50Hz</t>
  </si>
  <si>
    <t>15HM03S 22M5H VBE 50Hz</t>
  </si>
  <si>
    <t>15HM03S 22T5R VBE 50Hz</t>
  </si>
  <si>
    <t>15HM03S 22T5R VBV 50Hz</t>
  </si>
  <si>
    <t>15HM04N 30T5R VBE 50Hz</t>
  </si>
  <si>
    <t>15HM04S 30T5R VBE 50Hz</t>
  </si>
  <si>
    <t>15HM04S 30T5R VBV 50Hz</t>
  </si>
  <si>
    <t>15HM05N 40T5V VBE 50Hz</t>
  </si>
  <si>
    <t>15HM05S 40T5V VBE 50Hz</t>
  </si>
  <si>
    <t>15HM05S 40T5V VBV 50Hz</t>
  </si>
  <si>
    <t>15HM06N 55T5V VBE 50Hz</t>
  </si>
  <si>
    <t>15HM06S 55T5V VBE 50Hz</t>
  </si>
  <si>
    <t>15HM06S 55T5V VBV 50Hz</t>
  </si>
  <si>
    <t>15HM07N 55T5V VBE 50Hz</t>
  </si>
  <si>
    <t>15HM07S 55T5V VBE 50Hz</t>
  </si>
  <si>
    <t>15HM07S 55T5V VBV 50Hz</t>
  </si>
  <si>
    <t>5HM02N 03T5R VBE 50Hz</t>
  </si>
  <si>
    <t>5HM02N 05M5H VBE 50Hz</t>
  </si>
  <si>
    <t>5HM02P 04T5R VBE 50Hz</t>
  </si>
  <si>
    <t>5HM02P 05M5H VBE 50Hz</t>
  </si>
  <si>
    <t>5HM02S 03T5R VBE 50Hz</t>
  </si>
  <si>
    <t>5HM02S 03T5R VBV 50Hz</t>
  </si>
  <si>
    <t>5HM02S 05M5H VBE 50Hz</t>
  </si>
  <si>
    <t>5HM02S 05M5H VBV 50Hz</t>
  </si>
  <si>
    <t>5HM03N 04T5R VBE 50Hz</t>
  </si>
  <si>
    <t>5HM03N 05M5H VBE 50Hz</t>
  </si>
  <si>
    <t>5HM03P 05M5H VBE 50Hz</t>
  </si>
  <si>
    <t>5HM03P 05T5R VBE 50Hz</t>
  </si>
  <si>
    <t>5HM03S 04T5R VBE 50Hz</t>
  </si>
  <si>
    <t>5HM03S 04T5R VBV 50Hz</t>
  </si>
  <si>
    <t>5HM03S 05M5H VBE 50Hz</t>
  </si>
  <si>
    <t>5HM04N 05M5H VBE 50Hz</t>
  </si>
  <si>
    <t>5HM04N 05M5H VBV 50Hz</t>
  </si>
  <si>
    <t>5HM04N 05T5R VBE 50Hz</t>
  </si>
  <si>
    <t>5HM04P 07M5H VBE 50Hz</t>
  </si>
  <si>
    <t>5HM04P 07M5H VBV 50Hz</t>
  </si>
  <si>
    <t>5HM04P 11T5R VBE 50Hz</t>
  </si>
  <si>
    <t>5HM04P 11T5R VBV 50Hz</t>
  </si>
  <si>
    <t>5HM04S 05M5H VBE 50Hz</t>
  </si>
  <si>
    <t>5HM04S 05M5H VBV 50Hz</t>
  </si>
  <si>
    <t>5HM04S 05T5R VBE 50Hz</t>
  </si>
  <si>
    <t>5HM04S 05T5R VBV 50Hz</t>
  </si>
  <si>
    <t>5HM05N 07M5H VBE 50Hz</t>
  </si>
  <si>
    <t>5HM05N 07M5H VBV 50Hz</t>
  </si>
  <si>
    <t>5HM05N 07T5R VBE 50Hz</t>
  </si>
  <si>
    <t>5HM05N 07T5R VBV 50Hz</t>
  </si>
  <si>
    <t>5HM05P 09M5H VBE 50Hz</t>
  </si>
  <si>
    <t>5HM05P 11T5R VBE 50Hz</t>
  </si>
  <si>
    <t>5HM05S 07M5H VBE 50Hz</t>
  </si>
  <si>
    <t>5HM05S 07M5H VBV 50Hz</t>
  </si>
  <si>
    <t>5HM05S 07T5R VBE 50Hz</t>
  </si>
  <si>
    <t>5HM05S 07T5R VBV 50Hz</t>
  </si>
  <si>
    <t>5HM06N 07M5H VBE 50Hz</t>
  </si>
  <si>
    <t>5HM06N 11T5R VBE 50Hz</t>
  </si>
  <si>
    <t>5HM06P 11M5H VBE 50Hz</t>
  </si>
  <si>
    <t>5HM06P 11M5H VBV 50Hz</t>
  </si>
  <si>
    <t>5HM06P 15T5R VBE 50Hz</t>
  </si>
  <si>
    <t>5HM06P 15T5R VBV 50Hz</t>
  </si>
  <si>
    <t>5HM06S 07M5H VBE 50Hz</t>
  </si>
  <si>
    <t>5HM06S 07M5H VBV 50Hz</t>
  </si>
  <si>
    <t>5HM06S 11T5R VBE 50Hz</t>
  </si>
  <si>
    <t>5HM06S 11T5R VBV 50Hz</t>
  </si>
  <si>
    <t>5HM07N 09M5H VBE 50Hz</t>
  </si>
  <si>
    <t>5HM07N 11T5R VBE 50Hz</t>
  </si>
  <si>
    <t>5HM07N 11T5R VBV 50Hz</t>
  </si>
  <si>
    <t>5HM07S 09M5H VBE 50Hz</t>
  </si>
  <si>
    <t>5HM07S 11T5R VBE 50Hz</t>
  </si>
  <si>
    <t>5HM07S 11T5R VBV 50Hz</t>
  </si>
  <si>
    <t>5HM08N 09M5H VBE 50Hz</t>
  </si>
  <si>
    <t>5HM08N 11T5R VBE 50Hz</t>
  </si>
  <si>
    <t>5HM08S 09M5H VBE 50Hz</t>
  </si>
  <si>
    <t>5HM08S 09M5H VBV 50Hz</t>
  </si>
  <si>
    <t>5HM08S 11T5R VBE 50Hz</t>
  </si>
  <si>
    <t>5HM08S 11T5R VBV 50Hz</t>
  </si>
  <si>
    <t>5HM09N 11M5H VBE 50Hz</t>
  </si>
  <si>
    <t>5HM09N 15T5R VBE 50Hz</t>
  </si>
  <si>
    <t>5HM09S 11M5H VBE 50Hz</t>
  </si>
  <si>
    <t>5HM09S 11M5H VBV 50Hz</t>
  </si>
  <si>
    <t>5HM09S 15T5R VBE 50Hz</t>
  </si>
  <si>
    <t>5HM09S 15T5R VBV 50Hz</t>
  </si>
  <si>
    <t>5HM10N 15M5H VBE 50Hz</t>
  </si>
  <si>
    <t>5HM10N 15T5R VBE 50Hz</t>
  </si>
  <si>
    <t>5HM10S 15M5H VBE 50Hz</t>
  </si>
  <si>
    <t>5HM10S 15T5R VBE 50Hz</t>
  </si>
  <si>
    <t>5HM11N 15M5H VBE 50Hz</t>
  </si>
  <si>
    <t>5HM11N 15T5R VBE 50Hz</t>
  </si>
  <si>
    <t>5HM11S 15M5H VBE 50Hz</t>
  </si>
  <si>
    <t>5HM11S 15T5R VBE 50Hz</t>
  </si>
  <si>
    <t>5HM12N 15M5H VBE 50Hz</t>
  </si>
  <si>
    <t>5HM12N 22T5R VBE 50Hz</t>
  </si>
  <si>
    <t>5HM12S 15M5H VBE 50Hz</t>
  </si>
  <si>
    <t>5HM12S 22T5R VBE 50Hz</t>
  </si>
  <si>
    <t>5HM13N 22M5H VBE 50Hz</t>
  </si>
  <si>
    <t>5HM13N 22T5R VBE 50Hz</t>
  </si>
  <si>
    <t>5HM13S 22M5H VBE 50Hz</t>
  </si>
  <si>
    <t>5HM13S 22T5R VBE 50Hz</t>
  </si>
  <si>
    <t>5HM13S 22T5R VBV 50Hz</t>
  </si>
  <si>
    <t>5HM14N 22M5H VBE 50Hz</t>
  </si>
  <si>
    <t>5HM14N 22T5R VBE 50Hz</t>
  </si>
  <si>
    <t>5HM14S 22M5H VBE 50Hz</t>
  </si>
  <si>
    <t>5HM14S 22T5R VBE 50Hz</t>
  </si>
  <si>
    <t>5HM15N 22M5H VBE 50Hz</t>
  </si>
  <si>
    <t>5HM15N 22T5R VBE 50Hz</t>
  </si>
  <si>
    <t>5HM15S 22M5H VBE 50Hz</t>
  </si>
  <si>
    <t>5HM15S 22T5R VBE 50Hz</t>
  </si>
  <si>
    <t>5HM17N 22M5H VBE 50Hz</t>
  </si>
  <si>
    <t>5HM17N 30T5R VBE 50Hz</t>
  </si>
  <si>
    <t>5HM17S 22M5H VBE 50Hz</t>
  </si>
  <si>
    <t>5HM17S 30T5R VBE 50Hz</t>
  </si>
  <si>
    <t>5HM19N 30T5R VBE 50Hz</t>
  </si>
  <si>
    <t>5HM19S 30T5R VBE 50Hz</t>
  </si>
  <si>
    <t>5HM21N 30T5R VBE 50Hz</t>
  </si>
  <si>
    <t>5HM21S 30T5R VBE 50Hz</t>
  </si>
  <si>
    <t>10HM02N 07T5R VBE 50Hz</t>
  </si>
  <si>
    <t>10HM02N 11M5H VBE 50Hz</t>
  </si>
  <si>
    <t>10HM02P 11M5H VBE 50Hz</t>
  </si>
  <si>
    <t>10HM02P 11T5R VBE 50Hz</t>
  </si>
  <si>
    <t>10HM02S 07T5R VBE 50Hz</t>
  </si>
  <si>
    <t>10HM02S 07T5R VBV 50Hz</t>
  </si>
  <si>
    <t>10HM02S 11M5H VBE 50Hz</t>
  </si>
  <si>
    <t>10HM03N 11M5H VBE 50Hz</t>
  </si>
  <si>
    <t>10HM03N 11T5R VBE 50Hz</t>
  </si>
  <si>
    <t>10HM03N 11T5R VBV 50Hz</t>
  </si>
  <si>
    <t>10HM03P 15M5H VBE 50Hz</t>
  </si>
  <si>
    <t>10HM03P 15M5H VBV 50Hz</t>
  </si>
  <si>
    <t>10HM03P 15T5R VBE 50Hz</t>
  </si>
  <si>
    <t>10HM03P 15T5R VBV 50Hz</t>
  </si>
  <si>
    <t>10HM03S 11M5H VBE 50Hz</t>
  </si>
  <si>
    <t>10HM03S 11T5R VBE 50Hz</t>
  </si>
  <si>
    <t>10HM03S 11T5R VBV 50Hz</t>
  </si>
  <si>
    <t>10HM04N 15M5H VBE 50Hz</t>
  </si>
  <si>
    <t>10HM04N 15T5R VBE 50Hz</t>
  </si>
  <si>
    <t>10HM04N 15T5R VBV 50Hz</t>
  </si>
  <si>
    <t>10HM04P 22M5H VBE 50Hz</t>
  </si>
  <si>
    <t>10HM04P 22M5H VBV 50Hz</t>
  </si>
  <si>
    <t>10HM04P 22T5R VBE 50Hz</t>
  </si>
  <si>
    <t>10HM04P 22T5R VBV 50Hz</t>
  </si>
  <si>
    <t>10HM04S 15M5H VBE 50Hz</t>
  </si>
  <si>
    <t>10HM04S 15M5H VBV 50Hz</t>
  </si>
  <si>
    <t>10HM04S 15T5R VBE 50Hz</t>
  </si>
  <si>
    <t>10HM04S 15T5R VBV 50Hz</t>
  </si>
  <si>
    <t>10HM05N 22M5H VBE 50Hz</t>
  </si>
  <si>
    <t>10HM05N 22T5R VBE 50Hz</t>
  </si>
  <si>
    <t>10HM05N 22T5R VBV 50Hz</t>
  </si>
  <si>
    <t>10HM05P 22M5H VBE 50Hz</t>
  </si>
  <si>
    <t>10HM05P 30T5R VBE 50Hz</t>
  </si>
  <si>
    <t>10HM05S 22M5H VBE 50Hz</t>
  </si>
  <si>
    <t>10HM05S 22T5R VBE 50Hz</t>
  </si>
  <si>
    <t>10HM05S 22T5R VBV 50Hz</t>
  </si>
  <si>
    <t>10HM06N 22M5H VBE 50Hz</t>
  </si>
  <si>
    <t>10HM06N 22T5R VBE 50Hz</t>
  </si>
  <si>
    <t>10HM06P 30T5R VBE 50Hz</t>
  </si>
  <si>
    <t>10HM06S 22M5H VBE 50Hz</t>
  </si>
  <si>
    <t>10HM06S 22T5R VBE 50Hz</t>
  </si>
  <si>
    <t>10HM06S 22T5R VBV 50Hz</t>
  </si>
  <si>
    <t>10HM07N 30T5R VBE 50Hz</t>
  </si>
  <si>
    <t>10HM07N 30T5R VBV 50Hz</t>
  </si>
  <si>
    <t>10HM07S 30T5R VBE 50Hz</t>
  </si>
  <si>
    <t>10HM07S 30T5R VBV 50Hz</t>
  </si>
  <si>
    <t>10HM08N 30T5R VBE 50Hz</t>
  </si>
  <si>
    <t>10HM08S 30T5R VBE 50Hz</t>
  </si>
  <si>
    <t>10HM08S 30T5R VBV 50Hz</t>
  </si>
  <si>
    <t>10HM09N 40T5V VBE 50Hz</t>
  </si>
  <si>
    <t>10HM09S 40T5V VBE 50Hz</t>
  </si>
  <si>
    <t>10HM09S 40T5V VBV 50Hz</t>
  </si>
  <si>
    <t>10HM10N 40T5V VBE 50Hz</t>
  </si>
  <si>
    <t>10HM10S 40T5V VBE 50Hz</t>
  </si>
  <si>
    <t>10HM11N 40T5V VBE 50Hz</t>
  </si>
  <si>
    <t>10HM11S 40T5V VBE 50Hz</t>
  </si>
  <si>
    <t>10HM12N 55T5V VBE 50Hz</t>
  </si>
  <si>
    <t>10HM12S 55T5V VBE 50Hz</t>
  </si>
  <si>
    <t>10HM13N 55T5V VBE 50Hz</t>
  </si>
  <si>
    <t>10HM13S 55T5V VBE 50Hz</t>
  </si>
  <si>
    <t>Artikelnummers eHM</t>
  </si>
  <si>
    <t>22HM02N 22M5H VBE 50Hz</t>
  </si>
  <si>
    <t>22HM02N 22T5R VBE 50Hz</t>
  </si>
  <si>
    <t>22HM02S 22M5H VBE 50Hz</t>
  </si>
  <si>
    <t>22HM02S 22T5R VBE 50Hz</t>
  </si>
  <si>
    <t>22HM02S 22T5R VBV 50Hz</t>
  </si>
  <si>
    <t>22HM03N 30T5R VBE 50Hz</t>
  </si>
  <si>
    <t>22HM03S 30T5R VBE 50Hz</t>
  </si>
  <si>
    <t>22HM03S 30T5R VBV 50Hz</t>
  </si>
  <si>
    <t>22HM04N 40T5V VBE 50Hz</t>
  </si>
  <si>
    <t>22HM04S 40T5V VBE 50Hz</t>
  </si>
  <si>
    <t>22HM04S 40T5V VBV 50Hz</t>
  </si>
  <si>
    <t>22HM05N 55T5V VBE 50Hz</t>
  </si>
  <si>
    <t>22HM05S 55T5V VBE 50Hz</t>
  </si>
  <si>
    <t>n.v.t.</t>
  </si>
  <si>
    <t>Pomphuis o-ring is inbegrepen bij de sealkit</t>
  </si>
  <si>
    <t>VBE = cer/car/epdm</t>
  </si>
  <si>
    <t>VBV = cer/car/viton</t>
  </si>
  <si>
    <t>KL04APH</t>
  </si>
  <si>
    <t>KL04APF</t>
  </si>
  <si>
    <t>KL04APG</t>
  </si>
  <si>
    <t>KL04APL</t>
  </si>
  <si>
    <t>KL04APN</t>
  </si>
  <si>
    <t>KL04APP</t>
  </si>
  <si>
    <t>KL04APM</t>
  </si>
  <si>
    <t>76015308D</t>
  </si>
  <si>
    <t>76015308I</t>
  </si>
  <si>
    <t>74371105I</t>
  </si>
  <si>
    <t>74371105E</t>
  </si>
  <si>
    <t>76015309D</t>
  </si>
  <si>
    <t>76015310EY3</t>
  </si>
  <si>
    <t>76015311H</t>
  </si>
  <si>
    <t>LNES 125-315/220/W4</t>
  </si>
  <si>
    <t>76015311CY2</t>
  </si>
  <si>
    <t>LNES 125-315/185/W4</t>
  </si>
  <si>
    <t>76015311EY3</t>
  </si>
  <si>
    <t>LNES 125-315/300/W4</t>
  </si>
  <si>
    <t>74371105B</t>
  </si>
  <si>
    <t>LNES 100-315/220/W4</t>
  </si>
  <si>
    <t>LNES 100-315/185/W4</t>
  </si>
  <si>
    <t>76015314I</t>
  </si>
  <si>
    <t>76015314D</t>
  </si>
  <si>
    <t>76015315E</t>
  </si>
  <si>
    <t>76015317J</t>
  </si>
  <si>
    <t>76015317G</t>
  </si>
  <si>
    <t>76015317C</t>
  </si>
  <si>
    <t>LNES 200-250/150/P4</t>
  </si>
  <si>
    <t>76015321H</t>
  </si>
  <si>
    <t>76015321E</t>
  </si>
  <si>
    <t>76015321C</t>
  </si>
  <si>
    <t>76015322GY3</t>
  </si>
  <si>
    <t>76015322D</t>
  </si>
  <si>
    <t>76015323J</t>
  </si>
  <si>
    <t>50604245</t>
  </si>
  <si>
    <t>O-Ring 405,26X3,53 EPDM</t>
  </si>
  <si>
    <t>Voor zowel 50Hz als 60Hz modellen</t>
  </si>
  <si>
    <t>Let op; alleen bij standaard 50Hz motoren</t>
  </si>
  <si>
    <t>Let op; alleen bij standaard 50Hz pompen</t>
  </si>
  <si>
    <t>LNES 32-160/02/W4</t>
  </si>
  <si>
    <t>LNES 32-160/02A/W4</t>
  </si>
  <si>
    <t>LNES 32-160/03/W4</t>
  </si>
  <si>
    <t>KL04APK</t>
  </si>
  <si>
    <t>FCE = 2-polige motor/ FCE4 = 4-polige motor</t>
  </si>
  <si>
    <t>EPDM o-ring   70 shore        329,79 x 3,53 mm</t>
  </si>
  <si>
    <t>KL04ABH</t>
  </si>
  <si>
    <t>+31 174 515 050</t>
  </si>
  <si>
    <t>Let op; heeft u een SHE (oud model) of een eSHE (nieuw model)?</t>
  </si>
  <si>
    <t>Lowara waaier 32-200/40       diam. 204 mm</t>
  </si>
  <si>
    <t>LNE</t>
  </si>
  <si>
    <t>Artikelnummers NSC</t>
  </si>
  <si>
    <t>Artikelnummers LNE</t>
  </si>
  <si>
    <t>NSC</t>
  </si>
  <si>
    <t>BM rubber bellows mech. seal   22 mm sic/sic/fpm q1q1vff</t>
  </si>
  <si>
    <t>BM rubber bellows mech. seal   28 mm epdm bq1eff sic-car</t>
  </si>
  <si>
    <t>sales@vanderendegroup.com</t>
  </si>
  <si>
    <t>KL04ALR</t>
  </si>
  <si>
    <t>Opmerking 1 NL</t>
  </si>
  <si>
    <t>Opmerking 1 EN</t>
  </si>
  <si>
    <t>Opmerking 2 NL</t>
  </si>
  <si>
    <t>Opmerking 2 EN</t>
  </si>
  <si>
    <t>Opmerking 3 NL</t>
  </si>
  <si>
    <t>Opmerking 3 EN</t>
  </si>
  <si>
    <t>Opmerking Seal NL</t>
  </si>
  <si>
    <t>Opmerking Seal EN</t>
  </si>
  <si>
    <t>Opmerking O-ring NL</t>
  </si>
  <si>
    <t>Opmerking O-ring EN</t>
  </si>
  <si>
    <t>Opmerking lager NL</t>
  </si>
  <si>
    <t>Opmerking lager EN</t>
  </si>
  <si>
    <t>Opmerking waterwaaier NL</t>
  </si>
  <si>
    <t>Opmerking waterwaaier EN</t>
  </si>
  <si>
    <t>Taal</t>
  </si>
  <si>
    <t>EN</t>
  </si>
  <si>
    <t>E-mail:</t>
  </si>
  <si>
    <t>NL</t>
  </si>
  <si>
    <t>Dit artikel dient te worden opgevraagd bij de Verkoop Binnendienst</t>
  </si>
  <si>
    <t>This article must be requested from the Inside Sales department</t>
  </si>
  <si>
    <t>BM rubber bellows mech. seal 22 mm fpm bq1vgg sic/car</t>
  </si>
  <si>
    <t>BM rubber bellows mech. seal 28 mm fpm bq1vgg sic-car</t>
  </si>
  <si>
    <t>BM rubber bellows mech. seal 22 mm epdm bq1egg sic-car</t>
  </si>
  <si>
    <t>BM rubber bellows mech. seal   20 mm epdm bveff cer/car</t>
  </si>
  <si>
    <t>BM rubber bellows mech. seal   28 mm sic/sic/fpm q1q1vff</t>
  </si>
  <si>
    <t>Rubber bellows mech. seal 28mm  epdm bq1egg sic/car (NSC/LNE)</t>
  </si>
  <si>
    <t>Rubber bellows mech. seal 38mm  epdm bq1egg sic/car (NSC/LNE)</t>
  </si>
  <si>
    <t>BM rubber bellows mech. seal   18 mm fpm bq1vff sic-car</t>
  </si>
  <si>
    <t>Rubber bellows mech. seal 22mm  epdm bq1egg sic/car (NSC/LNE)</t>
  </si>
  <si>
    <t>Rubber bellows mech. seal 48mm  epdm bq1egg sic/car (NSC/LNE)</t>
  </si>
  <si>
    <t>BM rubber bellows mech. seal   14 mm epdm bveff cer/car</t>
  </si>
  <si>
    <t>BM rubber bellows mech. seal   12 mm fpm bvvff cer/car</t>
  </si>
  <si>
    <t>Tellarini seal SiC/SiC/FPM  22 mm AL..50</t>
  </si>
  <si>
    <t>BM rubber bellows mech. seal   20 mm sic/sic/fpm q1q1vff</t>
  </si>
  <si>
    <t>BM rubber bellows mech. seal   14 mm fpm bvvff cer/car</t>
  </si>
  <si>
    <t>BM rubber bellows mech. seal   30 mm sic/sic/fpm q1q1vff</t>
  </si>
  <si>
    <t>BM rubber bellows mech. seal   25 mm sic/sic/fpm q1q1vff</t>
  </si>
  <si>
    <t>Tellarini seal SiC/SiC/FPM  19 mm AL..25/30/40</t>
  </si>
  <si>
    <t>BM rubber bellows mech. seal   33 mm sic/sic/fpm q1q1vff</t>
  </si>
  <si>
    <t>BM rubber bellows mech. seal   40 mm sic/sic/fpm q1q1vff</t>
  </si>
  <si>
    <t>BM rubber bellows mech. seal   32 mm sic/sic/fpm q1q1vff</t>
  </si>
  <si>
    <t>BM rubber bellows mech. seal   24 mm hnbr x4gg  buka/buka</t>
  </si>
  <si>
    <t>Lowara support for SH/FH 15,0 t/m 22,0 kW</t>
  </si>
  <si>
    <t>Lowara o-ring fpm pumph. SH 32..40-200         221,62x5,33</t>
  </si>
  <si>
    <t>Lowara o-ring fpm pumph. SH 50..65-200 65-160  247,02x5,33</t>
  </si>
  <si>
    <t>Lowara o-ring fpm pumph. SH 32..50-160 50-125  189,87x5,33</t>
  </si>
  <si>
    <t>Wear ring suction SH25-SH/FH32-FC40</t>
  </si>
  <si>
    <t>Lowara o-ring fpm pumph. SH 32..50-250 + SH80  278,77x5,33</t>
  </si>
  <si>
    <t>Lowara impeller 32-125/11 diam. 136 mm</t>
  </si>
  <si>
    <t>Lowara impeller for 15SV</t>
  </si>
  <si>
    <t>Lowara impeller SS CA(M)120/3</t>
  </si>
  <si>
    <t>Lowara impeller 32-250/55 diam. 222 mm</t>
  </si>
  <si>
    <t>Lowara diffuser for 15SV+22SV</t>
  </si>
  <si>
    <t>Lowara diffuser kit SV46 SS316</t>
  </si>
  <si>
    <t>Lowara diffuser kit SV66 SS316</t>
  </si>
  <si>
    <t>Lowara seal cover SH 50-200</t>
  </si>
  <si>
    <t>Lowara seal housing SH 65-160/92</t>
  </si>
  <si>
    <t>Lowara impeller for 33SV SS316 (full)</t>
  </si>
  <si>
    <t>Lowara impeller for 33SV..A SS316 (trimmed)</t>
  </si>
  <si>
    <t>Lowara impeller for 46SV SS316 (full)</t>
  </si>
  <si>
    <t>Lowara impeller for 46SV..A SS316 (trimmed)</t>
  </si>
  <si>
    <t>Lowara impeller for 66SV SS316 (full)</t>
  </si>
  <si>
    <t>Lowara diffuser for 92SV incl. slide bearing</t>
  </si>
  <si>
    <t>Lowara diffuser (first) for 15SV+22SV</t>
  </si>
  <si>
    <t>Lowara impeller for 66SV..A SS316 (trimmed)</t>
  </si>
  <si>
    <t>Lowara impeller for 92SV SS316 (full)</t>
  </si>
  <si>
    <t>Lowara impeller for 92SV..A SS316 (trimmed)</t>
  </si>
  <si>
    <t>Lowara wear parts kit RVS-304 for 15-22SV..F (2 bearings)</t>
  </si>
  <si>
    <t>Lowara pumphouse SH  50-160</t>
  </si>
  <si>
    <t>Lowara pump body SH  32-125</t>
  </si>
  <si>
    <t>Lowara parts</t>
  </si>
  <si>
    <t>SKF ball bearing 6206-2RS1/C3</t>
  </si>
  <si>
    <t>SKF ball bearing 6205-2RSH/C3</t>
  </si>
  <si>
    <t>SKF ball bearing 6203-2RS1/C3</t>
  </si>
  <si>
    <t>SKF ball bearing 6202-2RSH/C3</t>
  </si>
  <si>
    <t>SKF ball bearing 6306-2RS1/C3</t>
  </si>
  <si>
    <t>SKF ball bearing 6204-2RSH/C3</t>
  </si>
  <si>
    <t>SKF ball bearing 6208-2RS1/C3</t>
  </si>
  <si>
    <t>SKF ball bearing 6201-2RSH/C3</t>
  </si>
  <si>
    <t>SKF ball bearing 6309-2RS1/C3</t>
  </si>
  <si>
    <t>SKF ball bearing 6308-2RS1/C3</t>
  </si>
  <si>
    <t>SKF ball bearing 6308-2RS1</t>
  </si>
  <si>
    <t>SKF ball bearing  6207-2RS1</t>
  </si>
  <si>
    <t>SKF ball bearing  6306-2RS1</t>
  </si>
  <si>
    <t>Omschrijving EN ingeladen</t>
  </si>
  <si>
    <t>Omschrijving EN te gebruiken</t>
  </si>
  <si>
    <t>For both 50Hz and 60Hz models</t>
  </si>
  <si>
    <t>NB; only with standard 50Hz motors</t>
  </si>
  <si>
    <t>NB; only with standard 50Hz pumps</t>
  </si>
  <si>
    <t>P = version with new generation electric motor, delivered from ± 06-2008, recognizable by the P behind the type number on the type plate</t>
  </si>
  <si>
    <t>NB; do you have an SHE (old model) or an eSHE (new model)?</t>
  </si>
  <si>
    <t>NB; up to and including type 65-125/ the pump impeller is made of stainless steel, above that of cast iron</t>
  </si>
  <si>
    <t>FHE = 2-pole motor/ FHE4 = 4-pole motor</t>
  </si>
  <si>
    <t>Balgseal epdm bq1egg          14 mm sic-car        (NSC/LNE)</t>
  </si>
  <si>
    <t>Rubber bellows mech. seal 14mm  epdm bq1egg sic/car (NSC/LNE)</t>
  </si>
  <si>
    <t>Seal kit</t>
  </si>
  <si>
    <t>seal kit</t>
  </si>
  <si>
    <t>sealkit</t>
  </si>
  <si>
    <t>Seal servicekit epdm bq1e  14mm sic-car + o-ring (NSC/LNE)</t>
  </si>
  <si>
    <t>Seal servicekit epdm bq1e  22mm sic-car + o-ring (NSC/LNE)</t>
  </si>
  <si>
    <t>Seal servicekit epdm bq1e  28mm sic-car + o-ring (NSC/LNE)</t>
  </si>
  <si>
    <t>Seal servicekit epdm bq1e  38mm sic-car + o-ring (NSC/LNE)</t>
  </si>
  <si>
    <t>Seal servicekit epdm bq1e  48mm sic-car + o-ring (NSC/LNE)</t>
  </si>
  <si>
    <t>20220613rev07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</si>
</sst>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u/>
      <sz val="11"/>
      <color rgb="FFFF0000"/>
      <name val="Calibri"/>
      <family val="2"/>
      <scheme val="minor"/>
    </font>
    <font>
      <u/>
      <sz val="11"/>
      <color rgb="FFFF0000"/>
      <name val="Calibri"/>
      <family val="2"/>
      <scheme val="minor"/>
    </font>
    <font>
      <sz val="11"/>
      <name val="Calibri"/>
      <family val="2"/>
      <scheme val="minor"/>
    </font>
    <font>
      <sz val="11"/>
      <color theme="1"/>
      <name val="Calibri"/>
      <family val="2"/>
    </font>
    <font>
      <b/>
      <u/>
      <sz val="11"/>
      <color theme="1"/>
      <name val="Calibri"/>
      <family val="2"/>
      <scheme val="minor"/>
    </font>
    <font>
      <sz val="9"/>
      <color theme="1"/>
      <name val="Verdana"/>
      <family val="2"/>
    </font>
    <font>
      <b/>
      <u/>
      <sz val="8"/>
      <color theme="1"/>
      <name val="Calibri"/>
      <family val="2"/>
      <scheme val="minor"/>
    </font>
    <font>
      <u/>
      <sz val="11"/>
      <color theme="10"/>
      <name val="Calibri"/>
      <family val="2"/>
      <scheme val="minor"/>
    </font>
    <font>
      <b/>
      <u/>
      <sz val="11"/>
      <color rgb="FF0070C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4">
    <border>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31">
    <xf numFmtId="0" fontId="0" fillId="0" borderId="0" xfId="0"/>
    <xf numFmtId="0" fontId="1" fillId="0" borderId="0" xfId="0" applyFont="1"/>
    <xf numFmtId="0" fontId="0" fillId="0" borderId="1" xfId="0" applyBorder="1"/>
    <xf numFmtId="0" fontId="2" fillId="0" borderId="0" xfId="0" applyFont="1"/>
    <xf numFmtId="0" fontId="3" fillId="0" borderId="0" xfId="0" applyFont="1"/>
    <xf numFmtId="0" fontId="4" fillId="0" borderId="0" xfId="0" applyFont="1"/>
    <xf numFmtId="49" fontId="0" fillId="0" borderId="0" xfId="0" applyNumberFormat="1"/>
    <xf numFmtId="49" fontId="0" fillId="0" borderId="0" xfId="0" applyNumberFormat="1" applyAlignment="1">
      <alignment horizontal="right"/>
    </xf>
    <xf numFmtId="49" fontId="7" fillId="0" borderId="0" xfId="0" applyNumberFormat="1" applyFont="1"/>
    <xf numFmtId="0" fontId="2" fillId="0" borderId="0" xfId="0" applyFont="1" applyAlignment="1">
      <alignment horizontal="left"/>
    </xf>
    <xf numFmtId="0" fontId="1" fillId="0" borderId="0" xfId="0" applyFont="1" applyAlignment="1">
      <alignment horizontal="left"/>
    </xf>
    <xf numFmtId="0" fontId="0" fillId="0" borderId="0" xfId="0" applyAlignment="1">
      <alignment horizontal="left"/>
    </xf>
    <xf numFmtId="0" fontId="2" fillId="0" borderId="0" xfId="0" applyFont="1" applyAlignment="1">
      <alignment horizontal="right"/>
    </xf>
    <xf numFmtId="0" fontId="1" fillId="0" borderId="0" xfId="0" applyFont="1" applyAlignment="1">
      <alignment horizontal="right"/>
    </xf>
    <xf numFmtId="0" fontId="0" fillId="0" borderId="0" xfId="0" applyAlignment="1">
      <alignment horizontal="right"/>
    </xf>
    <xf numFmtId="0" fontId="1" fillId="2" borderId="0" xfId="0" applyFont="1" applyFill="1" applyProtection="1">
      <protection hidden="1"/>
    </xf>
    <xf numFmtId="0" fontId="0" fillId="2" borderId="0" xfId="0" applyFill="1" applyProtection="1">
      <protection hidden="1"/>
    </xf>
    <xf numFmtId="0" fontId="0" fillId="2" borderId="0" xfId="0" applyFill="1" applyAlignment="1" applyProtection="1">
      <alignment horizontal="left"/>
      <protection hidden="1"/>
    </xf>
    <xf numFmtId="0" fontId="6" fillId="2" borderId="0" xfId="0" applyFont="1" applyFill="1" applyProtection="1">
      <protection hidden="1"/>
    </xf>
    <xf numFmtId="0" fontId="1" fillId="0" borderId="0" xfId="0" applyFont="1" applyProtection="1">
      <protection hidden="1"/>
    </xf>
    <xf numFmtId="0" fontId="0" fillId="0" borderId="0" xfId="0" applyProtection="1">
      <protection hidden="1"/>
    </xf>
    <xf numFmtId="0" fontId="0" fillId="3" borderId="3" xfId="0" applyFill="1" applyBorder="1" applyProtection="1">
      <protection locked="0"/>
    </xf>
    <xf numFmtId="0" fontId="0" fillId="3" borderId="2" xfId="0" applyFill="1" applyBorder="1" applyAlignment="1" applyProtection="1">
      <alignment horizontal="left"/>
      <protection locked="0"/>
    </xf>
    <xf numFmtId="0" fontId="8" fillId="2" borderId="0" xfId="0" applyFont="1" applyFill="1" applyProtection="1">
      <protection hidden="1"/>
    </xf>
    <xf numFmtId="0" fontId="9" fillId="2" borderId="0" xfId="1" applyFill="1" applyAlignment="1" applyProtection="1">
      <alignment horizontal="left"/>
      <protection hidden="1"/>
    </xf>
    <xf numFmtId="49" fontId="0" fillId="2" borderId="0" xfId="0" applyNumberFormat="1" applyFill="1" applyAlignment="1" applyProtection="1">
      <alignment horizontal="left"/>
      <protection hidden="1"/>
    </xf>
    <xf numFmtId="0" fontId="4" fillId="2" borderId="0" xfId="0" applyFont="1" applyFill="1" applyProtection="1">
      <protection hidden="1"/>
    </xf>
    <xf numFmtId="0" fontId="10" fillId="2" borderId="0" xfId="0" applyFont="1" applyFill="1" applyProtection="1">
      <protection hidden="1"/>
    </xf>
    <xf numFmtId="0" fontId="0" fillId="2" borderId="0" xfId="0" applyFill="1" applyAlignment="1" applyProtection="1">
      <alignment horizontal="center"/>
      <protection hidden="1"/>
    </xf>
    <xf numFmtId="0" fontId="1" fillId="2" borderId="0" xfId="0" applyFont="1" applyFill="1" applyAlignment="1" applyProtection="1">
      <alignment horizontal="right"/>
      <protection hidden="1"/>
    </xf>
    <xf numFmtId="0" fontId="0" fillId="4" borderId="2" xfId="0" applyFill="1" applyBorder="1" applyAlignment="1" applyProtection="1">
      <alignment horizontal="center"/>
      <protection locked="0"/>
    </xf>
  </cellXfs>
  <cellStyles count="2">
    <cellStyle name="Hyperlink" xfId="1" builtinId="8"/>
    <cellStyle name="Standaard" xfId="0" builtinId="0"/>
  </cellStyles>
  <dxfs count="9">
    <dxf>
      <font>
        <color theme="0"/>
      </font>
      <fill>
        <patternFill patternType="solid">
          <bgColor theme="0"/>
        </patternFill>
      </fill>
      <border>
        <left/>
        <right/>
        <top/>
        <bottom/>
      </border>
    </dxf>
    <dxf>
      <font>
        <color theme="0"/>
      </font>
    </dxf>
    <dxf>
      <numFmt numFmtId="30" formatCode="@"/>
    </dxf>
    <dxf>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0" formatCode="General"/>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Array" Target="richData/rdarray.xml"/><Relationship Id="rId3" Type="http://schemas.openxmlformats.org/officeDocument/2006/relationships/worksheet" Target="worksheets/sheet3.xml"/><Relationship Id="rId21" Type="http://schemas.microsoft.com/office/2017/06/relationships/rdSupportingPropertyBag" Target="richData/rdsupportingpropertybag.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microsoft.com/office/2017/06/relationships/rdSupportingPropertyBagStructure" Target="richData/rdsupportingpropertybag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0/07/relationships/rdRichValueWebImage" Target="richData/rdRichValueWebImage.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17/06/relationships/richStyles" Target="richData/rich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47626</xdr:rowOff>
    </xdr:from>
    <xdr:to>
      <xdr:col>2</xdr:col>
      <xdr:colOff>1108350</xdr:colOff>
      <xdr:row>5</xdr:row>
      <xdr:rowOff>136494</xdr:rowOff>
    </xdr:to>
    <xdr:pic>
      <xdr:nvPicPr>
        <xdr:cNvPr id="4" name="Afbeelding 3">
          <a:extLst>
            <a:ext uri="{FF2B5EF4-FFF2-40B4-BE49-F238E27FC236}">
              <a16:creationId xmlns:a16="http://schemas.microsoft.com/office/drawing/2014/main" id="{F32A00B3-7ACA-F041-D341-A4FFBCCA66A4}"/>
            </a:ext>
          </a:extLst>
        </xdr:cNvPr>
        <xdr:cNvPicPr>
          <a:picLocks noChangeAspect="1"/>
        </xdr:cNvPicPr>
      </xdr:nvPicPr>
      <xdr:blipFill>
        <a:blip xmlns:r="http://schemas.openxmlformats.org/officeDocument/2006/relationships" r:embed="rId1"/>
        <a:stretch>
          <a:fillRect/>
        </a:stretch>
      </xdr:blipFill>
      <xdr:spPr>
        <a:xfrm>
          <a:off x="666750" y="238126"/>
          <a:ext cx="2880000" cy="850868"/>
        </a:xfrm>
        <a:prstGeom prst="rect">
          <a:avLst/>
        </a:prstGeom>
      </xdr:spPr>
    </xdr:pic>
    <xdr:clientData/>
  </xdr:twoCellAnchor>
</xdr:wsDr>
</file>

<file path=xl/richData/_rels/rdRichValueWebImage.xml.rels><?xml version="1.0" encoding="UTF-8" standalone="yes"?>
<Relationships xmlns="http://schemas.openxmlformats.org/package/2006/relationships"><Relationship Id="rId3" Type="http://schemas.openxmlformats.org/officeDocument/2006/relationships/image" Target="../media/image1.c539b9f51fab19118f14abd9eedad36f"/><Relationship Id="rId2" Type="http://schemas.openxmlformats.org/officeDocument/2006/relationships/hyperlink" Target="https://www.bing.com/images/search?form=xlimg&amp;q=Netherlands" TargetMode="External"/><Relationship Id="rId1" Type="http://schemas.openxmlformats.org/officeDocument/2006/relationships/hyperlink" Target="https://www.bing.com/th?id=OSK.c539b9f51fab19118f14abd9eedad36f&amp;qlt=95" TargetMode="External"/><Relationship Id="rId6" Type="http://schemas.openxmlformats.org/officeDocument/2006/relationships/image" Target="../media/image2.1a33b5115bfc290abc8869de29ebd567"/><Relationship Id="rId5" Type="http://schemas.openxmlformats.org/officeDocument/2006/relationships/hyperlink" Target="https://www.bing.com/images/search?form=xlimg&amp;q=United%20Kingdom" TargetMode="External"/><Relationship Id="rId4" Type="http://schemas.openxmlformats.org/officeDocument/2006/relationships/hyperlink" Target="https://www.bing.com/th?id=OSK.1a33b5115bfc290abc8869de29ebd567&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blip r:id="rId3"/>
  </webImageSrd>
  <webImageSrd>
    <address r:id="rId4"/>
    <moreImagesAddress r:id="rId5"/>
    <blip r:id="rId6"/>
  </webImageSrd>
</webImagesSrd>
</file>

<file path=xl/richData/rdarray.xml><?xml version="1.0" encoding="utf-8"?>
<arrayData xmlns="http://schemas.microsoft.com/office/spreadsheetml/2017/richdata2" count="8">
  <a r="3">
    <v t="r">21</v>
    <v t="r">22</v>
    <v t="r">23</v>
  </a>
  <a r="1">
    <v t="s">Dutch</v>
  </a>
  <a r="15">
    <v t="r">42</v>
    <v t="r">43</v>
    <v t="r">44</v>
    <v t="r">45</v>
    <v t="r">46</v>
    <v t="r">47</v>
    <v t="r">48</v>
    <v t="r">49</v>
    <v t="r">50</v>
    <v t="r">51</v>
    <v t="r">52</v>
    <v t="r">53</v>
    <v t="r">54</v>
    <v t="r">55</v>
    <v t="r">56</v>
  </a>
  <a r="2">
    <v t="s">Central European Time Zone</v>
    <v t="s">Atlantic Time Zone</v>
  </a>
  <a r="4">
    <v t="r">85</v>
    <v t="r">86</v>
    <v t="r">87</v>
    <v t="r">88</v>
  </a>
  <a r="1">
    <v t="s">English</v>
  </a>
  <a r="150">
    <v t="r">107</v>
    <v t="r">108</v>
    <v t="r">109</v>
    <v t="r">110</v>
    <v t="r">111</v>
    <v t="r">112</v>
    <v t="r">113</v>
    <v t="r">114</v>
    <v t="r">115</v>
    <v t="r">116</v>
    <v t="r">117</v>
    <v t="r">118</v>
    <v t="r">119</v>
    <v t="r">120</v>
    <v t="r">121</v>
    <v t="r">122</v>
    <v t="r">123</v>
    <v t="r">124</v>
    <v t="r">125</v>
    <v t="r">126</v>
    <v t="r">127</v>
    <v t="r">128</v>
    <v t="r">129</v>
    <v t="r">130</v>
    <v t="r">131</v>
    <v t="r">132</v>
    <v t="r">133</v>
    <v t="r">134</v>
    <v t="r">135</v>
    <v t="r">136</v>
    <v t="r">137</v>
    <v t="r">138</v>
    <v t="r">139</v>
    <v t="r">140</v>
    <v t="r">141</v>
    <v t="r">142</v>
    <v t="r">143</v>
    <v t="r">144</v>
    <v t="r">145</v>
    <v t="r">146</v>
    <v t="r">147</v>
    <v t="r">148</v>
    <v t="r">149</v>
    <v t="r">150</v>
    <v t="r">151</v>
    <v t="r">152</v>
    <v t="r">153</v>
    <v t="r">154</v>
    <v t="r">155</v>
    <v t="r">156</v>
    <v t="r">157</v>
    <v t="r">158</v>
    <v t="r">159</v>
    <v t="r">160</v>
    <v t="r">161</v>
    <v t="r">162</v>
    <v t="r">163</v>
    <v t="r">164</v>
    <v t="r">165</v>
    <v t="r">166</v>
    <v t="r">167</v>
    <v t="r">168</v>
    <v t="r">169</v>
    <v t="r">170</v>
    <v t="r">171</v>
    <v t="r">172</v>
    <v t="r">173</v>
    <v t="r">174</v>
    <v t="r">175</v>
    <v t="r">176</v>
    <v t="r">177</v>
    <v t="r">178</v>
    <v t="r">179</v>
    <v t="r">180</v>
    <v t="r">181</v>
    <v t="r">182</v>
    <v t="r">183</v>
    <v t="r">184</v>
    <v t="r">185</v>
    <v t="r">186</v>
    <v t="r">187</v>
    <v t="r">188</v>
    <v t="r">189</v>
    <v t="r">190</v>
    <v t="r">191</v>
    <v t="r">192</v>
    <v t="r">193</v>
    <v t="r">194</v>
    <v t="r">195</v>
    <v t="r">196</v>
    <v t="r">197</v>
    <v t="r">198</v>
    <v t="r">199</v>
    <v t="r">200</v>
    <v t="r">201</v>
    <v t="r">202</v>
    <v t="r">203</v>
    <v t="r">204</v>
    <v t="r">205</v>
    <v t="r">206</v>
    <v t="r">207</v>
    <v t="r">208</v>
    <v t="r">209</v>
    <v t="r">210</v>
    <v t="r">211</v>
    <v t="r">212</v>
    <v t="r">213</v>
    <v t="r">214</v>
    <v t="r">215</v>
    <v t="r">216</v>
    <v t="r">217</v>
    <v t="r">218</v>
    <v t="r">219</v>
    <v t="r">220</v>
    <v t="r">221</v>
    <v t="r">222</v>
    <v t="s">Metropolitan Borough of Knowsley</v>
    <v t="r">223</v>
    <v t="s">Metropolitan Borough of Wirral</v>
    <v t="r">224</v>
    <v t="r">225</v>
    <v t="r">226</v>
    <v t="r">227</v>
    <v t="r">228</v>
    <v t="r">229</v>
    <v t="r">230</v>
    <v t="r">231</v>
    <v t="r">232</v>
    <v t="r">233</v>
    <v t="r">234</v>
    <v t="r">235</v>
    <v t="r">236</v>
    <v t="r">237</v>
    <v t="r">238</v>
    <v t="r">239</v>
    <v t="r">240</v>
    <v t="r">241</v>
    <v t="r">242</v>
    <v t="r">243</v>
    <v t="r">244</v>
    <v t="s">Outer Hebrides</v>
    <v t="r">245</v>
    <v t="r">246</v>
    <v t="r">247</v>
    <v t="r">248</v>
    <v t="r">249</v>
    <v t="r">250</v>
    <v t="r">251</v>
    <v t="r">252</v>
    <v t="r">253</v>
  </a>
  <a r="3">
    <v t="s">British Summer Time</v>
    <v t="s">Greenwich Mean Time Zone</v>
    <v t="s">Western European Time Zone</v>
  </a>
</arrayData>
</file>

<file path=xl/richData/rdrichvalue.xml><?xml version="1.0" encoding="utf-8"?>
<rvData xmlns="http://schemas.microsoft.com/office/spreadsheetml/2017/richdata" count="262">
  <rv s="0">
    <v>0</v>
    <v>0</v>
    <v>1</v>
    <v>4</v>
    <v>0</v>
    <v>Image of Netherlands</v>
  </rv>
  <rv s="1">
    <v>536870912</v>
    <v>Netherlands</v>
    <v>bf5c1a4b-df0b-09dc-dce0-e3fb0c898dd3</v>
    <v>en-US</v>
    <v>Map</v>
  </rv>
  <rv s="2">
    <fb>0.53309587414663095</fb>
    <v>27</v>
  </rv>
  <rv s="2">
    <fb>41543</fb>
    <v>28</v>
  </rv>
  <rv s="2">
    <fb>41000</fb>
    <v>28</v>
  </rv>
  <rv s="2">
    <fb>9.6999999999999993</fb>
    <v>29</v>
  </rv>
  <rv s="2">
    <fb>31</fb>
    <v>30</v>
  </rv>
  <rv s="1">
    <v>536870912</v>
    <v>Amsterdam</v>
    <v>0b840501-8599-9528-5b22-13589caf205a</v>
    <v>en-US</v>
    <v>Map</v>
  </rv>
  <rv s="2">
    <fb>170779.524</fb>
    <v>28</v>
  </rv>
  <rv s="2">
    <fb>115.907994941178</fb>
    <v>31</v>
  </rv>
  <rv s="2">
    <fb>2.6336991024959299E-2</fb>
    <v>27</v>
  </rv>
  <rv s="2">
    <fb>6712.7747582450002</fb>
    <v>28</v>
  </rv>
  <rv s="2">
    <fb>1.59</fb>
    <v>29</v>
  </rv>
  <rv s="2">
    <fb>0.11178391395177099</fb>
    <v>27</v>
  </rv>
  <rv s="2">
    <fb>93.461004609605595</fb>
    <v>32</v>
  </rv>
  <rv s="2">
    <fb>1.68</fb>
    <v>33</v>
  </rv>
  <rv s="2">
    <fb>909070395160.78296</fb>
    <v>34</v>
  </rv>
  <rv s="2">
    <fb>1.0422962</fb>
    <v>27</v>
  </rv>
  <rv s="2">
    <fb>0.84980450000000007</fb>
    <v>27</v>
  </rv>
  <rv s="0">
    <v>0</v>
    <v>0</v>
    <v>1</v>
    <v>7</v>
    <v>0</v>
    <v>Image of Netherlands</v>
  </rv>
  <rv s="2">
    <fb>3.3</fb>
    <v>32</v>
  </rv>
  <rv s="1">
    <v>805306368</v>
    <v>Willem-Alexander of the Netherlands (Monarch)</v>
    <v>70912573-f10f-4d1d-a8f8-220566451e74</v>
    <v>en-US</v>
    <v>Generic</v>
  </rv>
  <rv s="1">
    <v>805306368</v>
    <v>Lodewijk Asscher (Deputy prime minister)</v>
    <v>324e801f-0e41-9a51-a5de-56d762c34473</v>
    <v>en-US</v>
    <v>Generic</v>
  </rv>
  <rv s="1">
    <v>805306368</v>
    <v>Mark Rutte (Prime Minister)</v>
    <v>673e1b90-ad19-15cc-dd94-53646495b541</v>
    <v>en-US</v>
    <v>Generic</v>
  </rv>
  <rv s="3">
    <v>0</v>
  </rv>
  <rv s="4">
    <v>https://www.bing.com/search?q=netherlands&amp;form=skydnc</v>
    <v>Learn more on Bing</v>
  </rv>
  <rv s="2">
    <fb>81.760975609756102</fb>
    <v>32</v>
  </rv>
  <rv s="2">
    <fb>1100105440292.49</fb>
    <v>34</v>
  </rv>
  <rv s="2">
    <fb>5</fb>
    <v>32</v>
  </rv>
  <rv s="2">
    <fb>10.29</fb>
    <v>33</v>
  </rv>
  <rv s="3">
    <v>1</v>
  </rv>
  <rv s="2">
    <fb>0.1225176999</fb>
    <v>27</v>
  </rv>
  <rv s="2">
    <fb>3.6053999999999999</fb>
    <v>29</v>
  </rv>
  <rv s="2">
    <fb>17590672</fb>
    <v>28</v>
  </rv>
  <rv s="2">
    <fb>0.223</fb>
    <v>27</v>
  </rv>
  <rv s="2">
    <fb>0.23300000000000001</fb>
    <v>27</v>
  </rv>
  <rv s="2">
    <fb>0.376</fb>
    <v>27</v>
  </rv>
  <rv s="2">
    <fb>3.5000000000000003E-2</fb>
    <v>27</v>
  </rv>
  <rv s="2">
    <fb>8.8000000000000009E-2</fb>
    <v>27</v>
  </rv>
  <rv s="2">
    <fb>0.13800000000000001</fb>
    <v>27</v>
  </rv>
  <rv s="2">
    <fb>0.17499999999999999</fb>
    <v>27</v>
  </rv>
  <rv s="2">
    <fb>0.63619998931884802</fb>
    <v>27</v>
  </rv>
  <rv s="1">
    <v>536870912</v>
    <v>Limburg</v>
    <v>ba5627ab-eb52-6b56-c39c-399bd1e23825</v>
    <v>en-US</v>
    <v>Map</v>
  </rv>
  <rv s="1">
    <v>536870912</v>
    <v>North Brabant</v>
    <v>67287e9d-748b-ece4-4770-99ec69c94b1a</v>
    <v>en-US</v>
    <v>Map</v>
  </rv>
  <rv s="1">
    <v>536870912</v>
    <v>North Holland</v>
    <v>1cbd1d08-fab6-2da6-0edd-41aa626502c2</v>
    <v>en-US</v>
    <v>Map</v>
  </rv>
  <rv s="1">
    <v>536870912</v>
    <v>Gelderland</v>
    <v>47e59e29-1b92-c09c-0310-bba63a79744b</v>
    <v>en-US</v>
    <v>Map</v>
  </rv>
  <rv s="1">
    <v>536870912</v>
    <v>Overijssel</v>
    <v>c80fa63b-8b0d-7117-09f7-f3b063ba8e8c</v>
    <v>en-US</v>
    <v>Map</v>
  </rv>
  <rv s="1">
    <v>536870912</v>
    <v>Groningen</v>
    <v>d523b02d-2f28-981e-9282-8f6cddd23d80</v>
    <v>en-US</v>
    <v>Map</v>
  </rv>
  <rv s="1">
    <v>536870912</v>
    <v>Friesland</v>
    <v>d3c60b92-e27c-cc6a-6ef5-f0937e506af0</v>
    <v>en-US</v>
    <v>Map</v>
  </rv>
  <rv s="1">
    <v>536870912</v>
    <v>Utrecht</v>
    <v>555963f7-e818-0e35-b5c8-1a97c8e78ed7</v>
    <v>en-US</v>
    <v>Map</v>
  </rv>
  <rv s="1">
    <v>536870912</v>
    <v>Zeeland</v>
    <v>b07124fd-c9f8-1712-1bd3-030b62afdd3d</v>
    <v>en-US</v>
    <v>Map</v>
  </rv>
  <rv s="1">
    <v>536870912</v>
    <v>Drenthe</v>
    <v>598e815b-602f-15c5-256e-a36860ffc830</v>
    <v>en-US</v>
    <v>Map</v>
  </rv>
  <rv s="1">
    <v>536870912</v>
    <v>South Holland</v>
    <v>a189b2b4-4c8d-e909-49ed-1b6f571a33c2</v>
    <v>en-US</v>
    <v>Map</v>
  </rv>
  <rv s="1">
    <v>536870912</v>
    <v>Aruba</v>
    <v>b892cccb-4a26-2969-8f82-2cd11e899fcf</v>
    <v>en-US</v>
    <v>Map</v>
  </rv>
  <rv s="1">
    <v>536870912</v>
    <v>Curaçao</v>
    <v>16684a44-60de-afc8-b3ba-ec91b81de9ed</v>
    <v>en-US</v>
    <v>Map</v>
  </rv>
  <rv s="1">
    <v>536870912</v>
    <v>Sint Maarten</v>
    <v>b7515c56-e3c3-059b-dfab-c3a8f056fa02</v>
    <v>en-US</v>
    <v>Map</v>
  </rv>
  <rv s="1">
    <v>536870912</v>
    <v>Flevoland</v>
    <v>994d48a1-a44d-0664-1089-99ddd4d7e63d</v>
    <v>en-US</v>
    <v>Map</v>
  </rv>
  <rv s="3">
    <v>2</v>
  </rv>
  <rv s="2">
    <fb>0.230359193787393</fb>
    <v>27</v>
  </rv>
  <rv s="3">
    <v>3</v>
  </rv>
  <rv s="2">
    <fb>0.41200000000000003</fb>
    <v>27</v>
  </rv>
  <rv s="2">
    <fb>3.1960000991821301E-2</fb>
    <v>35</v>
  </rv>
  <rv s="2">
    <fb>15924729</fb>
    <v>28</v>
  </rv>
  <rv s="5">
    <v>#VALUE!</v>
    <v>en-US</v>
    <v>bf5c1a4b-df0b-09dc-dce0-e3fb0c898dd3</v>
    <v>536870912</v>
    <v>1</v>
    <v>20</v>
    <v>21</v>
    <v>Netherlands</v>
    <v>24</v>
    <v>25</v>
    <v>Map</v>
    <v>0</v>
    <v>26</v>
    <v>NL</v>
    <v>2</v>
    <v>3</v>
    <v>4</v>
    <v>5</v>
    <v>6</v>
    <v>7</v>
    <v>8</v>
    <v>9</v>
    <v>10</v>
    <v>The Netherlands, informally Holland, is a country located in northwestern Europe with overseas territories in the Caribbean. It is the largest of four constituent countries of the Kingdom of the Netherlands. The Netherlands consists of twelve provinces; it borders Germany to the east, and Belgium to the south, with a North Sea coastline to the north and west. It shares maritime borders with the United Kingdom, Germany and Belgium in the North Sea. The country's official language is Dutch, with West Frisian as a secondary official language in the province of Friesland. Dutch, English and Papiamento are official in the Caribbean territories.</v>
    <v>11</v>
    <v>12</v>
    <v>13</v>
    <v>14</v>
    <v>15</v>
    <v>16</v>
    <v>17</v>
    <v>18</v>
    <v>19</v>
    <v>20</v>
    <v>7</v>
    <v>24</v>
    <v>25</v>
    <v>26</v>
    <v>27</v>
    <v>28</v>
    <v>29</v>
    <v>Netherlands</v>
    <v>Wilhelmus</v>
    <v>30</v>
    <v>Netherlands</v>
    <v>31</v>
    <v>32</v>
    <v>33</v>
    <v>34</v>
    <v>35</v>
    <v>36</v>
    <v>37</v>
    <v>38</v>
    <v>39</v>
    <v>40</v>
    <v>41</v>
    <v>57</v>
    <v>58</v>
    <v>59</v>
    <v>60</v>
    <v>61</v>
    <v>Netherlands</v>
    <v>62</v>
    <v>mdp/vdpid/176</v>
  </rv>
  <rv s="0">
    <v>0</v>
    <v>0</v>
    <v>1</v>
    <v>3</v>
    <v>0</v>
    <v>Image of Netherlands</v>
  </rv>
  <rv s="1">
    <v>536870912</v>
    <v>United Kingdom</v>
    <v>b1a5155a-6bb2-4646-8f7c-3e6b3a53c831</v>
    <v>en-US</v>
    <v>Map</v>
  </rv>
  <rv s="2">
    <fb>0.71714878141404492</fb>
    <v>27</v>
  </rv>
  <rv s="2">
    <fb>242495</fb>
    <v>28</v>
  </rv>
  <rv s="2">
    <fb>148000</fb>
    <v>28</v>
  </rv>
  <rv s="2">
    <fb>11</fb>
    <v>29</v>
  </rv>
  <rv s="2">
    <fb>44</fb>
    <v>30</v>
  </rv>
  <rv s="1">
    <v>536870912</v>
    <v>London</v>
    <v>8e0ba7b6-4225-fa8a-6369-1b5294e602a5</v>
    <v>en-US</v>
    <v>Map</v>
  </rv>
  <rv s="2">
    <fb>379024.78700000001</fb>
    <v>28</v>
  </rv>
  <rv s="2">
    <fb>119.622711300166</fb>
    <v>31</v>
  </rv>
  <rv s="2">
    <fb>1.7381046008651101E-2</fb>
    <v>27</v>
  </rv>
  <rv s="2">
    <fb>5129.5277927901998</fb>
    <v>28</v>
  </rv>
  <rv s="2">
    <fb>1.68</fb>
    <v>29</v>
  </rv>
  <rv s="2">
    <fb>0.130657628239573</fb>
    <v>27</v>
  </rv>
  <rv s="2">
    <fb>80.351771267255202</fb>
    <v>32</v>
  </rv>
  <rv s="2">
    <fb>1.46</fb>
    <v>33</v>
  </rv>
  <rv s="2">
    <fb>2827113184695.5801</fb>
    <v>34</v>
  </rv>
  <rv s="2">
    <fb>1.0115456</fb>
    <v>27</v>
  </rv>
  <rv s="2">
    <fb>0.59995569999999998</fb>
    <v>27</v>
  </rv>
  <rv s="0">
    <v>1</v>
    <v>0</v>
    <v>45</v>
    <v>7</v>
    <v>0</v>
    <v>Image of United Kingdom</v>
  </rv>
  <rv s="2">
    <fb>3.6</fb>
    <v>32</v>
  </rv>
  <rv s="1">
    <v>805306368</v>
    <v>Boris Johnson (Prime Minister)</v>
    <v>fe217755-2d46-1c61-dded-740ff4500899</v>
    <v>en-US</v>
    <v>Generic</v>
  </rv>
  <rv s="1">
    <v>805306368</v>
    <v>Justine Greening (Minister)</v>
    <v>7aff4253-0f04-ea8e-9418-a9ef69475621</v>
    <v>en-US</v>
    <v>Generic</v>
  </rv>
  <rv s="1">
    <v>805306368</v>
    <v>Nadhim Zahawi (Minister)</v>
    <v>394346ee-f3b1-c53c-2bcd-8d22bdee8814</v>
    <v>en-US</v>
    <v>Generic</v>
  </rv>
  <rv s="1">
    <v>805306368</v>
    <v>Natalie Evans, Baroness Evans of Bowes Park (Minister)</v>
    <v>fcf767e2-c1da-d731-e0f0-696a3bd436b5</v>
    <v>en-US</v>
    <v>Generic</v>
  </rv>
  <rv s="3">
    <v>4</v>
  </rv>
  <rv s="4">
    <v>https://www.bing.com/search?q=united+kingdom&amp;form=skydnc</v>
    <v>Learn more on Bing</v>
  </rv>
  <rv s="2">
    <fb>81.256097560975604</fb>
    <v>32</v>
  </rv>
  <rv s="2">
    <fb>1868152970000</fb>
    <v>34</v>
  </rv>
  <rv s="2">
    <fb>7</fb>
    <v>32</v>
  </rv>
  <rv s="2">
    <fb>10.130000000000001</fb>
    <v>33</v>
  </rv>
  <rv s="3">
    <v>5</v>
  </rv>
  <rv s="2">
    <fb>0.14794489889999998</fb>
    <v>27</v>
  </rv>
  <rv s="2">
    <fb>2.8117000000000001</fb>
    <v>29</v>
  </rv>
  <rv s="2">
    <fb>67326569</fb>
    <v>28</v>
  </rv>
  <rv s="2">
    <fb>0.22500000000000001</fb>
    <v>27</v>
  </rv>
  <rv s="2">
    <fb>0.26800000000000002</fb>
    <v>27</v>
  </rv>
  <rv s="2">
    <fb>0.42100000000000004</fb>
    <v>27</v>
  </rv>
  <rv s="2">
    <fb>2.7999999999999997E-2</fb>
    <v>27</v>
  </rv>
  <rv s="2">
    <fb>7.0999999999999994E-2</fb>
    <v>27</v>
  </rv>
  <rv s="2">
    <fb>0.11900000000000001</fb>
    <v>27</v>
  </rv>
  <rv s="2">
    <fb>0.16399999999999998</fb>
    <v>27</v>
  </rv>
  <rv s="2">
    <fb>0.62773998260497998</fb>
    <v>27</v>
  </rv>
  <rv s="1">
    <v>536870912</v>
    <v>Devon</v>
    <v>5ad1bd45-b1d3-1dd7-13e3-f0ecea97ece7</v>
    <v>en-US</v>
    <v>Map</v>
  </rv>
  <rv s="1">
    <v>536870912</v>
    <v>Somerset</v>
    <v>2b333df9-032c-c9b1-0d74-88ea8c5befbd</v>
    <v>en-US</v>
    <v>Map</v>
  </rv>
  <rv s="1">
    <v>536870912</v>
    <v>Lancashire</v>
    <v>d2ddd91b-d3db-c97c-d4e1-b66d033659fa</v>
    <v>en-US</v>
    <v>Map</v>
  </rv>
  <rv s="1">
    <v>536870912</v>
    <v>England</v>
    <v>280d39e8-7217-6863-6980-a8c20c211c89</v>
    <v>en-US</v>
    <v>Map</v>
  </rv>
  <rv s="1">
    <v>536870912</v>
    <v>Liverpool</v>
    <v>a5642e81-20ab-a561-17cc-52a63926b210</v>
    <v>en-US</v>
    <v>Map</v>
  </rv>
  <rv s="1">
    <v>536870912</v>
    <v>Newcastle upon Tyne</v>
    <v>e1ab16e3-5050-dafb-7e90-7ceb4efd055d</v>
    <v>en-US</v>
    <v>Map</v>
  </rv>
  <rv s="1">
    <v>536870912</v>
    <v>City of London</v>
    <v>3513d611-e6ca-408d-8d00-c93a427d32ad</v>
    <v>en-US</v>
    <v>Map</v>
  </rv>
  <rv s="1">
    <v>536870912</v>
    <v>Stoke-on-Trent</v>
    <v>2efa6384-eb20-dbf0-d19a-2c63f3b239fb</v>
    <v>en-US</v>
    <v>Map</v>
  </rv>
  <rv s="1">
    <v>536870912</v>
    <v>Cornwall</v>
    <v>7ce7e82d-6d0f-f7b6-daf4-9018d403a859</v>
    <v>en-US</v>
    <v>Map</v>
  </rv>
  <rv s="1">
    <v>536870912</v>
    <v>Derbyshire</v>
    <v>a3be3ce0-6a5c-7632-5ef1-6034834ffe0e</v>
    <v>en-US</v>
    <v>Map</v>
  </rv>
  <rv s="1">
    <v>536870912</v>
    <v>Worcestershire</v>
    <v>92b6b35e-17f8-7d50-a89b-650c809a2158</v>
    <v>en-US</v>
    <v>Map</v>
  </rv>
  <rv s="1">
    <v>536870912</v>
    <v>Norfolk</v>
    <v>1f7d5120-8b19-7582-e7d0-2351c715f854</v>
    <v>en-US</v>
    <v>Map</v>
  </rv>
  <rv s="1">
    <v>536870912</v>
    <v>Lincolnshire</v>
    <v>1b1b62b6-be46-b598-310b-b10fe8c992b8</v>
    <v>en-US</v>
    <v>Map</v>
  </rv>
  <rv s="1">
    <v>536870912</v>
    <v>Northamptonshire</v>
    <v>6b5ff743-48aa-7f30-4bfe-97eeede8e6fa</v>
    <v>en-US</v>
    <v>Map</v>
  </rv>
  <rv s="1">
    <v>536870912</v>
    <v>Surrey</v>
    <v>4e00ff19-370b-4752-b12d-9b5088a81c75</v>
    <v>en-US</v>
    <v>Map</v>
  </rv>
  <rv s="1">
    <v>536870912</v>
    <v>Shropshire</v>
    <v>620367d1-f8ad-2237-2ba3-9bd995d6cb3e</v>
    <v>en-US</v>
    <v>Map</v>
  </rv>
  <rv s="1">
    <v>536870912</v>
    <v>Isle of Wight</v>
    <v>95d8ced0-437b-28ff-5329-8fbf91940733</v>
    <v>en-US</v>
    <v>Map</v>
  </rv>
  <rv s="1">
    <v>536870912</v>
    <v>Buckinghamshire</v>
    <v>ff464c2a-d8cf-cd5b-431b-50f9494b808a</v>
    <v>en-US</v>
    <v>Map</v>
  </rv>
  <rv s="1">
    <v>536870912</v>
    <v>Wiltshire</v>
    <v>4ebe79fa-f77b-5216-7ef9-f8ea04679349</v>
    <v>en-US</v>
    <v>Map</v>
  </rv>
  <rv s="1">
    <v>536870912</v>
    <v>Coventry</v>
    <v>452272b4-d4d5-224d-223b-58b995e82185</v>
    <v>en-US</v>
    <v>Map</v>
  </rv>
  <rv s="1">
    <v>536870912</v>
    <v>Warrington</v>
    <v>4079f4c4-ee00-1666-ed95-342e8d1634e2</v>
    <v>en-US</v>
    <v>Map</v>
  </rv>
  <rv s="1">
    <v>536870912</v>
    <v>Bournemouth</v>
    <v>798e72ae-7e6b-eaba-0080-5e2b222ddfb7</v>
    <v>en-US</v>
    <v>Map</v>
  </rv>
  <rv s="1">
    <v>536870912</v>
    <v>Blackpool</v>
    <v>a2968ee5-f872-4ab4-6479-95727f9bc6a7</v>
    <v>en-US</v>
    <v>Map</v>
  </rv>
  <rv s="1">
    <v>536870912</v>
    <v>County Durham</v>
    <v>326adeba-4a25-fb10-67b8-480c6d7f4b2d</v>
    <v>en-US</v>
    <v>Map</v>
  </rv>
  <rv s="1">
    <v>536870912</v>
    <v>Cumbria</v>
    <v>a192dc6e-69b1-5d04-741f-67720ce0ebfc</v>
    <v>en-US</v>
    <v>Map</v>
  </rv>
  <rv s="1">
    <v>536870912</v>
    <v>Dorset</v>
    <v>248ebd80-8904-8a43-be23-3cd065a30350</v>
    <v>en-US</v>
    <v>Map</v>
  </rv>
  <rv s="1">
    <v>536870912</v>
    <v>West Sussex</v>
    <v>6fef3193-51df-c781-5d99-8b60839e1cf9</v>
    <v>en-US</v>
    <v>Map</v>
  </rv>
  <rv s="1">
    <v>536870912</v>
    <v>Hampshire</v>
    <v>2d3a57b7-ee5f-c34a-1ce7-09a573697693</v>
    <v>en-US</v>
    <v>Map</v>
  </rv>
  <rv s="1">
    <v>536870912</v>
    <v>Suffolk</v>
    <v>b891db46-5bbb-53eb-6a27-28ae58d995e9</v>
    <v>en-US</v>
    <v>Map</v>
  </rv>
  <rv s="1">
    <v>536870912</v>
    <v>Scotland</v>
    <v>a0377d96-1a18-f843-65ad-adcbc4acdc69</v>
    <v>en-US</v>
    <v>Map</v>
  </rv>
  <rv s="1">
    <v>536870912</v>
    <v>Newport</v>
    <v>eb987e3b-b3c7-4072-08fa-b6ba938b35e1</v>
    <v>en-US</v>
    <v>Map</v>
  </rv>
  <rv s="1">
    <v>536870912</v>
    <v>York</v>
    <v>a60ce14b-6919-f15c-15bd-5d5494ff8598</v>
    <v>en-US</v>
    <v>Map</v>
  </rv>
  <rv s="1">
    <v>536870912</v>
    <v>Derby</v>
    <v>137d5451-9100-4ac6-b03e-fbc72ac322f4</v>
    <v>en-US</v>
    <v>Map</v>
  </rv>
  <rv s="1">
    <v>536870912</v>
    <v>Reading</v>
    <v>281a95af-ccff-e632-516d-0f60d9882cfd</v>
    <v>en-US</v>
    <v>Map</v>
  </rv>
  <rv s="1">
    <v>536870912</v>
    <v>Nottingham</v>
    <v>fd1f499f-6103-6a87-cddd-2086efabf88f</v>
    <v>en-US</v>
    <v>Map</v>
  </rv>
  <rv s="1">
    <v>536870912</v>
    <v>Nottinghamshire</v>
    <v>474ecb67-f819-ecef-a259-d24741044ebd</v>
    <v>en-US</v>
    <v>Map</v>
  </rv>
  <rv s="1">
    <v>536870912</v>
    <v>Sheffield</v>
    <v>41dbe832-f699-1fd7-e3b3-fbdcbd0167eb</v>
    <v>en-US</v>
    <v>Map</v>
  </rv>
  <rv s="1">
    <v>536870912</v>
    <v>Leicestershire</v>
    <v>4b2d786f-4d40-dd9a-2c29-31c1db8a6dd3</v>
    <v>en-US</v>
    <v>Map</v>
  </rv>
  <rv s="1">
    <v>536870912</v>
    <v>Gloucestershire</v>
    <v>eab8d5d9-01a7-f0db-d230-ec907f822254</v>
    <v>en-US</v>
    <v>Map</v>
  </rv>
  <rv s="1">
    <v>536870912</v>
    <v>Birmingham</v>
    <v>aaac0a14-911d-49c8-ac97-51d9f9100ad7</v>
    <v>en-US</v>
    <v>Map</v>
  </rv>
  <rv s="1">
    <v>536870912</v>
    <v>Isles of Scilly</v>
    <v>cbd82567-ce28-513c-27d4-0452c5504f8b</v>
    <v>en-US</v>
    <v>Map</v>
  </rv>
  <rv s="1">
    <v>536870912</v>
    <v>Oxfordshire</v>
    <v>1eda598d-62bc-9a62-5694-ee4472f8dcf5</v>
    <v>en-US</v>
    <v>Map</v>
  </rv>
  <rv s="1">
    <v>536870912</v>
    <v>Staffordshire</v>
    <v>8af62e75-98e5-6987-9d37-3061b70d0365</v>
    <v>en-US</v>
    <v>Map</v>
  </rv>
  <rv s="1">
    <v>536870912</v>
    <v>Warwickshire</v>
    <v>f1173647-228f-1554-f0d8-39e325d478af</v>
    <v>en-US</v>
    <v>Map</v>
  </rv>
  <rv s="1">
    <v>536870912</v>
    <v>Wales</v>
    <v>b51b24e1-6afb-d525-d360-f2eb5bf3410b</v>
    <v>en-US</v>
    <v>Map</v>
  </rv>
  <rv s="1">
    <v>536870912</v>
    <v>Northumberland</v>
    <v>86a3fee3-ba4c-f565-1ce4-449912831e53</v>
    <v>en-US</v>
    <v>Map</v>
  </rv>
  <rv s="1">
    <v>536870912</v>
    <v>East Sussex</v>
    <v>4a646622-0fa1-ec75-7268-69cce45dbd22</v>
    <v>en-US</v>
    <v>Map</v>
  </rv>
  <rv s="1">
    <v>536870912</v>
    <v>Manchester</v>
    <v>35dddbb1-7bb3-4072-bfd5-f9e6570713b0</v>
    <v>en-US</v>
    <v>Map</v>
  </rv>
  <rv s="1">
    <v>536870912</v>
    <v>North Yorkshire</v>
    <v>fb1d8fdd-e4d5-f9a0-5f8c-1a03f3c7dad4</v>
    <v>en-US</v>
    <v>Map</v>
  </rv>
  <rv s="1">
    <v>536870912</v>
    <v>Kent</v>
    <v>254f7086-5bb1-bdbf-8511-000e19ec575a</v>
    <v>en-US</v>
    <v>Map</v>
  </rv>
  <rv s="1">
    <v>536870912</v>
    <v>Plymouth</v>
    <v>a3e2c1e6-1f92-c845-835d-3b78083edf28</v>
    <v>en-US</v>
    <v>Map</v>
  </rv>
  <rv s="1">
    <v>536870912</v>
    <v>Kingston upon Hull</v>
    <v>c2d2e2f2-1587-bacd-a08a-017a722bf4f3</v>
    <v>en-US</v>
    <v>Map</v>
  </rv>
  <rv s="1">
    <v>536870912</v>
    <v>Bristol</v>
    <v>3a2b5f36-3aab-be4b-07ef-da515a676e60</v>
    <v>en-US</v>
    <v>Map</v>
  </rv>
  <rv s="1">
    <v>536870912</v>
    <v>Leicester</v>
    <v>88af3d23-ab3c-0468-1391-254a59804943</v>
    <v>en-US</v>
    <v>Map</v>
  </rv>
  <rv s="1">
    <v>536870912</v>
    <v>Southampton</v>
    <v>c459ea11-71e5-3eae-977c-7a7ac56e054d</v>
    <v>en-US</v>
    <v>Map</v>
  </rv>
  <rv s="1">
    <v>536870912</v>
    <v>Wolverhampton</v>
    <v>a4e729ad-f9ef-fbc2-5496-659379e68cc8</v>
    <v>en-US</v>
    <v>Map</v>
  </rv>
  <rv s="1">
    <v>536870912</v>
    <v>Portsmouth</v>
    <v>337425e1-03f7-5cdc-cf78-5fb9639fcc32</v>
    <v>en-US</v>
    <v>Map</v>
  </rv>
  <rv s="1">
    <v>536870912</v>
    <v>Luton</v>
    <v>f00d5748-ef3f-0016-e774-64ef25551a8e</v>
    <v>en-US</v>
    <v>Map</v>
  </rv>
  <rv s="1">
    <v>536870912</v>
    <v>Slough</v>
    <v>abfe29f2-7624-f440-e5c1-83347196e0b5</v>
    <v>en-US</v>
    <v>Map</v>
  </rv>
  <rv s="1">
    <v>536870912</v>
    <v>Peterborough</v>
    <v>62489622-eccf-7222-2856-6fff39f80df8</v>
    <v>en-US</v>
    <v>Map</v>
  </rv>
  <rv s="1">
    <v>536870912</v>
    <v>Poole</v>
    <v>cc1b9a88-ec7e-57fa-3120-f797177b9ece</v>
    <v>en-US</v>
    <v>Map</v>
  </rv>
  <rv s="1">
    <v>536870912</v>
    <v>London Borough of Richmond upon Thames</v>
    <v>330d56ea-b71b-f6c8-32ac-1c0f219611a4</v>
    <v>en-US</v>
    <v>Map</v>
  </rv>
  <rv s="1">
    <v>536870912</v>
    <v>Middlesbrough</v>
    <v>8b36aad5-43a9-73f0-207c-ad3765927011</v>
    <v>en-US</v>
    <v>Map</v>
  </rv>
  <rv s="1">
    <v>536870912</v>
    <v>Hertfordshire</v>
    <v>070f9acc-7c22-7b21-6d9a-6d46b9aa876a</v>
    <v>en-US</v>
    <v>Map</v>
  </rv>
  <rv s="1">
    <v>536870912</v>
    <v>Cambridgeshire</v>
    <v>bc02c14b-0035-fc4c-411f-168edbf62536</v>
    <v>en-US</v>
    <v>Map</v>
  </rv>
  <rv s="1">
    <v>536870912</v>
    <v>West Berkshire</v>
    <v>24ab4528-6d4a-2364-a87a-5ce1744b2fd9</v>
    <v>en-US</v>
    <v>Map</v>
  </rv>
  <rv s="1">
    <v>536870912</v>
    <v>Herefordshire</v>
    <v>f586d43a-d582-5c49-952e-b296001cdbe1</v>
    <v>en-US</v>
    <v>Map</v>
  </rv>
  <rv s="1">
    <v>536870912</v>
    <v>Rutland</v>
    <v>39bb7744-90c5-e3fa-c4f7-7e89bf42f3a9</v>
    <v>en-US</v>
    <v>Map</v>
  </rv>
  <rv s="1">
    <v>536870912</v>
    <v>Essex</v>
    <v>5c034f63-79be-7ab6-5ae6-b57d985a0e50</v>
    <v>en-US</v>
    <v>Map</v>
  </rv>
  <rv s="1">
    <v>536870912</v>
    <v>Edinburgh</v>
    <v>286af946-edea-5f33-df53-4164821c69da</v>
    <v>en-US</v>
    <v>Map</v>
  </rv>
  <rv s="1">
    <v>536870912</v>
    <v>Glasgow</v>
    <v>da2548ee-1b26-f939-06b4-2fae57e075e7</v>
    <v>en-US</v>
    <v>Map</v>
  </rv>
  <rv s="1">
    <v>536870912</v>
    <v>Cardiff</v>
    <v>cdfaa940-1a8c-2522-2bf5-e09831059c8c</v>
    <v>en-US</v>
    <v>Map</v>
  </rv>
  <rv s="1">
    <v>536870912</v>
    <v>Dundee</v>
    <v>26e6ea64-8197-1c44-a767-91d93e3e7e60</v>
    <v>en-US</v>
    <v>Map</v>
  </rv>
  <rv s="1">
    <v>536870912</v>
    <v>Gwynedd</v>
    <v>4696c15a-9117-8701-d989-35980505aaba</v>
    <v>en-US</v>
    <v>Map</v>
  </rv>
  <rv s="1">
    <v>536870912</v>
    <v>Northern Ireland</v>
    <v>e4b8bc44-385c-e87b-bb7d-b32328f53502</v>
    <v>en-US</v>
    <v>Map</v>
  </rv>
  <rv s="1">
    <v>536870912</v>
    <v>Aberdeenshire</v>
    <v>b81a7eb6-c957-282c-9953-e0c1798b2eb6</v>
    <v>en-US</v>
    <v>Map</v>
  </rv>
  <rv s="1">
    <v>536870912</v>
    <v>Merthyr Tydfil</v>
    <v>067b1107-205b-0f64-187e-94c55c7c82a3</v>
    <v>en-US</v>
    <v>Map</v>
  </rv>
  <rv s="1">
    <v>536870912</v>
    <v>Aberdeen</v>
    <v>e99cc5fc-69e5-a8a6-e0bb-bade5ce6f2e7</v>
    <v>en-US</v>
    <v>Map</v>
  </rv>
  <rv s="1">
    <v>536870912</v>
    <v>West Lothian</v>
    <v>c3c56189-7090-194e-859f-d3fbb1781795</v>
    <v>en-US</v>
    <v>Map</v>
  </rv>
  <rv s="1">
    <v>536870912</v>
    <v>Belfast</v>
    <v>066bd7c2-af77-6ff0-3347-a0c3ed0a34f4</v>
    <v>en-US</v>
    <v>Map</v>
  </rv>
  <rv s="1">
    <v>536870912</v>
    <v>Wrexham County Borough</v>
    <v>3c28a426-f3d1-4876-8049-750e76d56950</v>
    <v>en-US</v>
    <v>Map</v>
  </rv>
  <rv s="1">
    <v>536870912</v>
    <v>Swansea</v>
    <v>ca0c6bd0-fcf5-4af4-618e-0dcc81e904f1</v>
    <v>en-US</v>
    <v>Map</v>
  </rv>
  <rv s="1">
    <v>536870912</v>
    <v>Carmarthenshire</v>
    <v>1d3b8c9e-4e53-0b68-e9b4-8eddd9ffd0bc</v>
    <v>en-US</v>
    <v>Map</v>
  </rv>
  <rv s="1">
    <v>536870912</v>
    <v>Midlothian</v>
    <v>9c548132-3419-5bc6-56ca-e1373dcfe23c</v>
    <v>en-US</v>
    <v>Map</v>
  </rv>
  <rv s="1">
    <v>536870912</v>
    <v>Fife</v>
    <v>54a585e4-03af-cb0b-6dc0-35d8c58407f5</v>
    <v>en-US</v>
    <v>Map</v>
  </rv>
  <rv s="1">
    <v>536870912</v>
    <v>East Lothian</v>
    <v>0fbdbf9c-787c-9fa5-4e8a-acfd4aaff046</v>
    <v>en-US</v>
    <v>Map</v>
  </rv>
  <rv s="1">
    <v>536870912</v>
    <v>Flintshire</v>
    <v>154b78b5-e707-2db6-6f66-f6a938690d05</v>
    <v>en-US</v>
    <v>Map</v>
  </rv>
  <rv s="1">
    <v>536870912</v>
    <v>Anglesey</v>
    <v>5207525e-c76a-4aec-33af-64384c5a6e0c</v>
    <v>en-US</v>
    <v>Map</v>
  </rv>
  <rv s="1">
    <v>536870912</v>
    <v>Dumfries and Galloway</v>
    <v>166abd1b-5753-3637-40eb-61aaf9738a0b</v>
    <v>en-US</v>
    <v>Map</v>
  </rv>
  <rv s="1">
    <v>536870912</v>
    <v>Pembrokeshire</v>
    <v>4925e50e-8717-4f5f-2bfd-0bfe0c525744</v>
    <v>en-US</v>
    <v>Map</v>
  </rv>
  <rv s="1">
    <v>536870912</v>
    <v>Powys</v>
    <v>5d9c5f00-6996-2dfd-d223-c8de2ee5eca5</v>
    <v>en-US</v>
    <v>Map</v>
  </rv>
  <rv s="1">
    <v>536870912</v>
    <v>City of Westminster</v>
    <v>63ce8294-e571-7282-75aa-205efd425a22</v>
    <v>en-US</v>
    <v>Map</v>
  </rv>
  <rv s="1">
    <v>536870912</v>
    <v>Vale of Glamorgan</v>
    <v>94cdbb31-cc8e-b56e-7be6-54e42315cdbf</v>
    <v>en-US</v>
    <v>Map</v>
  </rv>
  <rv s="1">
    <v>536870912</v>
    <v>Ceredigion</v>
    <v>7b38a8a3-f389-b19c-ae91-3d0d4ca3273b</v>
    <v>en-US</v>
    <v>Map</v>
  </rv>
  <rv s="1">
    <v>536870912</v>
    <v>Royal Borough of Greenwich</v>
    <v>69a30182-b3c0-474a-ff80-5e14c2516e95</v>
    <v>en-US</v>
    <v>Map</v>
  </rv>
  <rv s="1">
    <v>536870912</v>
    <v>Orkney</v>
    <v>041d9a1c-58a6-ca2b-d149-0546a069bef4</v>
    <v>en-US</v>
    <v>Map</v>
  </rv>
  <rv s="1">
    <v>536870912</v>
    <v>Southend-on-Sea</v>
    <v>7da0961f-3c65-9262-1fa3-d36b06c3c72c</v>
    <v>en-US</v>
    <v>Map</v>
  </rv>
  <rv s="1">
    <v>536870912</v>
    <v>Trafford</v>
    <v>88dd02ca-7d6b-61b2-cbec-c00dae5fc203</v>
    <v>en-US</v>
    <v>Map</v>
  </rv>
  <rv s="1">
    <v>536870912</v>
    <v>London Borough of Camden</v>
    <v>427b51f0-5efc-c4ce-8007-d7db16792348</v>
    <v>en-US</v>
    <v>Map</v>
  </rv>
  <rv s="1">
    <v>536870912</v>
    <v>City of Salford</v>
    <v>0d97218d-4223-6a9d-b74c-6f674d3df8ad</v>
    <v>en-US</v>
    <v>Map</v>
  </rv>
  <rv s="1">
    <v>536870912</v>
    <v>Shetland</v>
    <v>69917bcc-72c4-054c-7b8b-59e2e6e6d054</v>
    <v>en-US</v>
    <v>Map</v>
  </rv>
  <rv s="1">
    <v>536870912</v>
    <v>London Borough of Ealing</v>
    <v>77aca5f9-73b2-ac32-7da9-829325532b67</v>
    <v>en-US</v>
    <v>Map</v>
  </rv>
  <rv s="1">
    <v>536870912</v>
    <v>Kirklees</v>
    <v>7fdc5fe4-3ddc-2d3f-0ba1-f1c30887c0c4</v>
    <v>en-US</v>
    <v>Map</v>
  </rv>
  <rv s="1">
    <v>536870912</v>
    <v>London Borough of Hackney</v>
    <v>76c7413e-fd75-9503-c844-f948f920bf50</v>
    <v>en-US</v>
    <v>Map</v>
  </rv>
  <rv s="1">
    <v>536870912</v>
    <v>Royal Borough of Kensington and Chelsea</v>
    <v>c8bf96b0-bbe9-7147-b91d-e4f05eeeaa4c</v>
    <v>en-US</v>
    <v>Map</v>
  </rv>
  <rv s="1">
    <v>536870912</v>
    <v>Sandwell</v>
    <v>7578a257-fbbb-a33c-1ae8-09f08c610682</v>
    <v>en-US</v>
    <v>Map</v>
  </rv>
  <rv s="1">
    <v>536870912</v>
    <v>Caerphilly County Borough</v>
    <v>6d897151-929a-c376-fe6c-d2ecbf6d0096</v>
    <v>en-US</v>
    <v>Map</v>
  </rv>
  <rv s="1">
    <v>536870912</v>
    <v>City of Bradford</v>
    <v>2fb792af-f38f-dc28-e920-682ea0f4dd1e</v>
    <v>en-US</v>
    <v>Map</v>
  </rv>
  <rv s="1">
    <v>536870912</v>
    <v>Royal Borough of Kingston upon Thames</v>
    <v>a7e7bf4f-aaf6-b38c-c6f1-3cece81a7c73</v>
    <v>en-US</v>
    <v>Map</v>
  </rv>
  <rv s="1">
    <v>536870912</v>
    <v>Calderdale</v>
    <v>5924493e-e100-57de-1e2c-616b7f16fb75</v>
    <v>en-US</v>
    <v>Map</v>
  </rv>
  <rv s="1">
    <v>536870912</v>
    <v>London Borough of Barking and Dagenham</v>
    <v>2c34f629-9085-faea-d501-72c74db2e99e</v>
    <v>en-US</v>
    <v>Map</v>
  </rv>
  <rv s="1">
    <v>536870912</v>
    <v>London Borough of Newham</v>
    <v>6f66bcdb-5f1f-dc38-5bcd-6cf54619476b</v>
    <v>en-US</v>
    <v>Map</v>
  </rv>
  <rv s="1">
    <v>536870912</v>
    <v>London Borough of Croydon</v>
    <v>a9d4124c-1c82-3830-538a-6e730fd78ca2</v>
    <v>en-US</v>
    <v>Map</v>
  </rv>
  <rv s="1">
    <v>536870912</v>
    <v>London Borough of Hammersmith and Fulham</v>
    <v>51eedf66-5a54-e2da-0786-904cd2ae5e01</v>
    <v>en-US</v>
    <v>Map</v>
  </rv>
  <rv s="1">
    <v>536870912</v>
    <v>London Borough of Barnet</v>
    <v>1415c296-3271-e593-e550-6baa54d0be91</v>
    <v>en-US</v>
    <v>Map</v>
  </rv>
  <rv s="1">
    <v>536870912</v>
    <v>Brighton and Hove</v>
    <v>297cae4c-741d-4091-0d17-7a0cb4dfc072</v>
    <v>en-US</v>
    <v>Map</v>
  </rv>
  <rv s="1">
    <v>536870912</v>
    <v>London Borough of Wandsworth</v>
    <v>53aa5bbb-0a68-ec05-93a9-8fa5ae4c0035</v>
    <v>en-US</v>
    <v>Map</v>
  </rv>
  <rv s="1">
    <v>536870912</v>
    <v>London Borough of Enfield</v>
    <v>7c4de49e-3914-6146-453f-83960bc60157</v>
    <v>en-US</v>
    <v>Map</v>
  </rv>
  <rv s="1">
    <v>536870912</v>
    <v>London Borough of Brent</v>
    <v>87fcc92f-bb25-a5db-2917-0297b7cc7006</v>
    <v>en-US</v>
    <v>Map</v>
  </rv>
  <rv s="1">
    <v>536870912</v>
    <v>London Borough of Redbridge</v>
    <v>25ce92d8-1ab5-04ff-f1eb-644dc5a2b326</v>
    <v>en-US</v>
    <v>Map</v>
  </rv>
  <rv s="1">
    <v>536870912</v>
    <v>London Borough of Lambeth</v>
    <v>601c1f89-26d4-d4e8-5de2-23643ae45707</v>
    <v>en-US</v>
    <v>Map</v>
  </rv>
  <rv s="1">
    <v>536870912</v>
    <v>London Borough of Hillingdon</v>
    <v>adce1ab7-1b39-eea4-bbdd-78e6be2aaa2e</v>
    <v>en-US</v>
    <v>Map</v>
  </rv>
  <rv s="1">
    <v>536870912</v>
    <v>London Borough of Islington</v>
    <v>fffc642f-7ca5-55b3-c338-3cba1b932d55</v>
    <v>en-US</v>
    <v>Map</v>
  </rv>
  <rv s="1">
    <v>536870912</v>
    <v>London Borough of Tower Hamlets</v>
    <v>b55b7e9b-cc89-eb16-0ee2-ef35b73001a0</v>
    <v>en-US</v>
    <v>Map</v>
  </rv>
  <rv s="1">
    <v>536870912</v>
    <v>London Borough of Hounslow</v>
    <v>a393f5fb-5fb3-19ff-52cf-267a06915d2f</v>
    <v>en-US</v>
    <v>Map</v>
  </rv>
  <rv s="1">
    <v>536870912</v>
    <v>London Borough of Merton</v>
    <v>8e4ee7a7-2b94-344c-b740-c768658bb561</v>
    <v>en-US</v>
    <v>Map</v>
  </rv>
  <rv s="1">
    <v>536870912</v>
    <v>London Borough of Southwark</v>
    <v>6ff0cd7b-6e7e-3ceb-7dad-6e0d2c1da0c3</v>
    <v>en-US</v>
    <v>Map</v>
  </rv>
  <rv s="1">
    <v>536870912</v>
    <v>London Borough of Harrow</v>
    <v>0365592b-9270-e980-6139-aa2a4615cdb3</v>
    <v>en-US</v>
    <v>Map</v>
  </rv>
  <rv s="1">
    <v>536870912</v>
    <v>London Borough of Waltham Forest</v>
    <v>7da02390-10d4-e36c-314f-ea514faa62e6</v>
    <v>en-US</v>
    <v>Map</v>
  </rv>
  <rv s="1">
    <v>536870912</v>
    <v>London Borough of Havering</v>
    <v>b14e42eb-0997-fe1c-4049-b8f437a869de</v>
    <v>en-US</v>
    <v>Map</v>
  </rv>
  <rv s="1">
    <v>536870912</v>
    <v>Denbighshire</v>
    <v>d9b0986c-3824-a9c1-8788-f8c20d153ff5</v>
    <v>en-US</v>
    <v>Map</v>
  </rv>
  <rv s="1">
    <v>536870912</v>
    <v>London Borough of Haringey</v>
    <v>942466ed-2570-73ac-4497-51fccd9667ac</v>
    <v>en-US</v>
    <v>Map</v>
  </rv>
  <rv s="1">
    <v>536870912</v>
    <v>London Borough of Lewisham</v>
    <v>105eeb6e-338a-1994-b9e3-fa5b63eb79fd</v>
    <v>en-US</v>
    <v>Map</v>
  </rv>
  <rv s="1">
    <v>536870912</v>
    <v>Monmouthshire</v>
    <v>81bc2422-be5c-4cd9-8614-3b9b226c7154</v>
    <v>en-US</v>
    <v>Map</v>
  </rv>
  <rv s="1">
    <v>536870912</v>
    <v>London Borough of Bromley</v>
    <v>5fbe984e-fdf2-c1a4-c9e0-c9ae9a1b1bfa</v>
    <v>en-US</v>
    <v>Map</v>
  </rv>
  <rv s="1">
    <v>536870912</v>
    <v>Torbay</v>
    <v>20f58686-8f00-84da-c4d0-61544ec1c0b3</v>
    <v>en-US</v>
    <v>Map</v>
  </rv>
  <rv s="1">
    <v>536870912</v>
    <v>City of Wakefield</v>
    <v>fda1d0a0-3c3d-b6d2-4e49-217176b79940</v>
    <v>en-US</v>
    <v>Map</v>
  </rv>
  <rv s="1">
    <v>536870912</v>
    <v>London Borough of Bexley</v>
    <v>37fc0a51-9932-09b4-2e6d-28e52a5abc35</v>
    <v>en-US</v>
    <v>Map</v>
  </rv>
  <rv s="1">
    <v>536870912</v>
    <v>Borough of Halton</v>
    <v>aba165c7-6f69-a541-bd58-9952c853e295</v>
    <v>en-US</v>
    <v>Map</v>
  </rv>
  <rv s="1">
    <v>536870912</v>
    <v>North Somerset</v>
    <v>e3678f85-61b8-0810-8c53-e58bdb733dec</v>
    <v>en-US</v>
    <v>Map</v>
  </rv>
  <rv s="1">
    <v>536870912</v>
    <v>Tameside</v>
    <v>4d704dba-d053-5372-9d1b-631f69f25246</v>
    <v>en-US</v>
    <v>Map</v>
  </rv>
  <rv s="1">
    <v>536870912</v>
    <v>North Tyneside</v>
    <v>36ca8e86-236d-306d-dfc1-621780c43474</v>
    <v>en-US</v>
    <v>Map</v>
  </rv>
  <rv s="1">
    <v>536870912</v>
    <v>London Borough of Sutton</v>
    <v>c1460554-820a-05a1-aac2-342042bac143</v>
    <v>en-US</v>
    <v>Map</v>
  </rv>
  <rv s="1">
    <v>536870912</v>
    <v>Medway</v>
    <v>3ade3b17-52c4-4392-59ad-874fde4b7de5</v>
    <v>en-US</v>
    <v>Map</v>
  </rv>
  <rv s="1">
    <v>536870912</v>
    <v>Bath and North East Somerset</v>
    <v>1ea8797d-5e0d-8b8d-d63e-c6cbbd49f9d2</v>
    <v>en-US</v>
    <v>Map</v>
  </rv>
  <rv s="1">
    <v>536870912</v>
    <v>Metropolitan Borough of Stockport</v>
    <v>a0ddc244-2a33-2738-d6e7-20cabc5c8b14</v>
    <v>en-US</v>
    <v>Map</v>
  </rv>
  <rv s="1">
    <v>536870912</v>
    <v>North East Lincolnshire</v>
    <v>87656709-108c-e3ba-f3f5-aac83525778e</v>
    <v>en-US</v>
    <v>Map</v>
  </rv>
  <rv s="3">
    <v>6</v>
  </rv>
  <rv s="2">
    <fb>0.255052921600669</fb>
    <v>27</v>
  </rv>
  <rv s="3">
    <v>7</v>
  </rv>
  <rv s="2">
    <fb>0.30599999999999999</fb>
    <v>27</v>
  </rv>
  <rv s="2">
    <fb>3.8510000705719E-2</fb>
    <v>35</v>
  </rv>
  <rv s="2">
    <fb>55908316</fb>
    <v>28</v>
  </rv>
  <rv s="6">
    <v>#VALUE!</v>
    <v>en-US</v>
    <v>b1a5155a-6bb2-4646-8f7c-3e6b3a53c831</v>
    <v>536870912</v>
    <v>1</v>
    <v>42</v>
    <v>43</v>
    <v>United Kingdom</v>
    <v>24</v>
    <v>25</v>
    <v>Map</v>
    <v>0</v>
    <v>44</v>
    <v>GB</v>
    <v>66</v>
    <v>67</v>
    <v>68</v>
    <v>69</v>
    <v>70</v>
    <v>71</v>
    <v>72</v>
    <v>73</v>
    <v>74</v>
    <v>GBP</v>
    <v>The United Kingdom of Great Britain and Northern Ireland, simply known as the United Kingdom or Britain, is a country in Northwestern Europe, off the north-western coast of the continental mainland. It comprises England, Scotland, Wales, and Northern Ireland. It includes the island of Great Britain, the north-eastern part of the island of Ireland, and most of the smaller islands within the British Isles. Northern Ireland shares a land border with the Republic of Ireland; otherwise, the United Kingdom is surrounded by the Atlantic Ocean, the North Sea, the English Channel, the Celtic Sea and the Irish Sea. The total area of the United Kingdom is 242,495 square kilometres, with an estimated 2023 population of over 68 million people.</v>
    <v>75</v>
    <v>76</v>
    <v>77</v>
    <v>78</v>
    <v>79</v>
    <v>80</v>
    <v>81</v>
    <v>82</v>
    <v>83</v>
    <v>84</v>
    <v>71</v>
    <v>89</v>
    <v>90</v>
    <v>91</v>
    <v>92</v>
    <v>93</v>
    <v>94</v>
    <v>United Kingdom</v>
    <v>God Save the Queen</v>
    <v>95</v>
    <v>United Kingdom of Great Britain and Northern Ireland</v>
    <v>96</v>
    <v>97</v>
    <v>98</v>
    <v>99</v>
    <v>100</v>
    <v>101</v>
    <v>102</v>
    <v>103</v>
    <v>104</v>
    <v>105</v>
    <v>106</v>
    <v>254</v>
    <v>255</v>
    <v>256</v>
    <v>257</v>
    <v>258</v>
    <v>United Kingdom</v>
    <v>259</v>
    <v>mdp/vdpid/242</v>
  </rv>
  <rv s="0">
    <v>1</v>
    <v>0</v>
    <v>45</v>
    <v>3</v>
    <v>0</v>
    <v>Image of United Kingdom</v>
  </rv>
</rvData>
</file>

<file path=xl/richData/rdrichvaluestructure.xml><?xml version="1.0" encoding="utf-8"?>
<rvStructures xmlns="http://schemas.microsoft.com/office/spreadsheetml/2017/richdata" count="7">
  <s t="_webimage">
    <k n="WebImageIdentifier" t="i"/>
    <k n="_Provider" t="spb"/>
    <k n="Attribution" t="spb"/>
    <k n="CalcOrigin" t="i"/>
    <k n="ComputedImage" t="b"/>
    <k n="Text" t="s"/>
  </s>
  <s t="_linkedentity2">
    <k n="%EntityServiceId" t="i"/>
    <k n="_DisplayString" t="s"/>
    <k n="%EntityId" t="s"/>
    <k n="%EntityCulture" t="s"/>
    <k n="_Icon" t="s"/>
  </s>
  <s t="_formattednumber">
    <k n="_Format" t="spb"/>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rvStructures>
</file>

<file path=xl/richData/rdsupportingpropertybag.xml><?xml version="1.0" encoding="utf-8"?>
<supportingPropertyBags xmlns="http://schemas.microsoft.com/office/spreadsheetml/2017/richdata2">
  <spbArrays count="2">
    <a count="63">
      <v t="s">%EntityServiceId</v>
      <v t="s">%IsRefreshable</v>
      <v t="s">%EntityCulture</v>
      <v t="s">%EntityId</v>
      <v t="s">_Icon</v>
      <v t="s">_Provider</v>
      <v t="s">_Attribution</v>
      <v t="s">_Display</v>
      <v t="s">Name</v>
      <v t="s">_Format</v>
      <v t="s">Capital/Major City</v>
      <v t="s">Leader(s)</v>
      <v t="s">_SubLabel</v>
      <v t="s">Population</v>
      <v t="s">Area</v>
      <v t="s">Abbreviation</v>
      <v t="s">GDP</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spbArrays>
  <spbData count="46">
    <spb s="0">
      <v>https://www.bing.com</v>
      <v>https://www.bing.com/th?id=Ga%5Cbing_yt.png&amp;w=100&amp;h=40&amp;c=0&amp;pid=0.1</v>
      <v>Powered by Bing</v>
    </spb>
    <spb s="1">
      <v xml:space="preserve">	</v>
      <v xml:space="preserve">	</v>
      <v xml:space="preserve">https://en.wikipedia.org/wiki/Netherlands	</v>
      <v xml:space="preserve">https://creativecommons.org/licenses/by-sa/3.0	</v>
    </spb>
    <spb s="1">
      <v xml:space="preserve">data.worldbank.org	</v>
      <v xml:space="preserve">	</v>
      <v xml:space="preserve">http://data.worldbank.org/indicator/FP.CPI.TOTL	</v>
      <v xml:space="preserve">	</v>
    </spb>
    <spb s="1">
      <v xml:space="preserve">Wikipedia	Cia	travel.state.gov	</v>
      <v xml:space="preserve">CC-BY-SA			</v>
      <v xml:space="preserve">http://en.wikipedia.org/wiki/Netherlands	https://www.cia.gov/library/publications/the-world-factbook/geos/nl.html?Transportation	https://travel.state.gov/content/travel/en/international-travel/International-Travel-Country-Information-Pages/Netherlands.html	</v>
      <v xml:space="preserve">http://creativecommons.org/licenses/by-sa/3.0/			</v>
    </spb>
    <spb s="1">
      <v xml:space="preserve">	</v>
      <v xml:space="preserve">	</v>
      <v xml:space="preserve">https://en.wikipedia.org	</v>
      <v xml:space="preserve">https://creativecommons.org/licenses/by-sa/3.0	</v>
    </spb>
    <spb s="1">
      <v xml:space="preserve">data.worldbank.org	</v>
      <v xml:space="preserve">	</v>
      <v xml:space="preserve">http://data.worldbank.org/indicator/SP.DYN.CBRT.IN	</v>
      <v xml:space="preserve">	</v>
    </spb>
    <spb s="1">
      <v xml:space="preserve">Wikipedia	</v>
      <v xml:space="preserve">CC-BY-SA	</v>
      <v xml:space="preserve">http://en.wikipedia.org/wiki/Netherlands	</v>
      <v xml:space="preserve">http://creativecommons.org/licenses/by-sa/3.0/	</v>
    </spb>
    <spb s="1">
      <v xml:space="preserve">Wikipedia	Cia	</v>
      <v xml:space="preserve">CC-BY-SA		</v>
      <v xml:space="preserve">http://en.wikipedia.org/wiki/Netherlands	https://www.cia.gov/library/publications/the-world-factbook/geos/nl.html?Transportation	</v>
      <v xml:space="preserve">http://creativecommons.org/licenses/by-sa/3.0/		</v>
    </spb>
    <spb s="1">
      <v xml:space="preserve">Wikipedia	Cia	travel.state.gov	Sec	</v>
      <v xml:space="preserve">CC-BY-SA				</v>
      <v xml:space="preserve">http://en.wikipedia.org/wiki/Netherlands	https://www.cia.gov/library/publications/the-world-factbook/geos/nl.html?Transportation	https://travel.state.gov/content/travel/en/international-travel/International-Travel-Country-Information-Pages/Netherlands.html	https://www.sec.gov/cgi-bin/browse-edgar?action=getcompany&amp;CIK=0001936623	</v>
      <v xml:space="preserve">http://creativecommons.org/licenses/by-sa/3.0/				</v>
    </spb>
    <spb s="1">
      <v xml:space="preserve">Cia	</v>
      <v xml:space="preserve">	</v>
      <v xml:space="preserve">https://www.cia.gov/library/publications/the-world-factbook/geos/nl.html?Transportation	</v>
      <v xml:space="preserve">	</v>
    </spb>
    <spb s="1">
      <v xml:space="preserve">data.worldbank.org	</v>
      <v xml:space="preserve">	</v>
      <v xml:space="preserve">http://data.worldbank.org/indicator/SP.DYN.TFRT.IN	</v>
      <v xml:space="preserve">	</v>
    </spb>
    <spb s="1">
      <v xml:space="preserve">data.worldbank.org	</v>
      <v xml:space="preserve">	</v>
      <v xml:space="preserve">http://data.worldbank.org/indicator/SP.DYN.LE00.IN	</v>
      <v xml:space="preserve">	</v>
    </spb>
    <spb s="1">
      <v xml:space="preserve">data.worldbank.org	</v>
      <v xml:space="preserve">	</v>
      <v xml:space="preserve">http://data.worldbank.org/indicator/SP.DYN.IMRT.IN	</v>
      <v xml:space="preserve">	</v>
    </spb>
    <spb s="1">
      <v xml:space="preserve">data.worldbank.org	</v>
      <v xml:space="preserve">	</v>
      <v xml:space="preserve">http://data.worldbank.org/indicator/SP.URB.TOTL	</v>
      <v xml:space="preserve">	</v>
    </spb>
    <spb s="1">
      <v xml:space="preserve">data.worldbank.org	</v>
      <v xml:space="preserve">	</v>
      <v xml:space="preserve">http://data.worldbank.org/indicator/MS.MIL.TOTL.P1	</v>
      <v xml:space="preserve">	</v>
    </spb>
    <spb s="1">
      <v xml:space="preserve">data.worldbank.org	</v>
      <v xml:space="preserve">	</v>
      <v xml:space="preserve">http://data.worldbank.org/indicator/SH.MED.PHYS.ZS	</v>
      <v xml:space="preserve">	</v>
    </spb>
    <spb s="1">
      <v xml:space="preserve">data.worldbank.org	</v>
      <v xml:space="preserve">	</v>
      <v xml:space="preserve">http://data.worldbank.org/indicator/EN.ATM.CO2E.KT	</v>
      <v xml:space="preserve">	</v>
    </spb>
    <spb s="1">
      <v xml:space="preserve">data.worldbank.org	</v>
      <v xml:space="preserve">	</v>
      <v xml:space="preserve">http://data.worldbank.org/indicator/SH.STA.MMRT	</v>
      <v xml:space="preserve">	</v>
    </spb>
    <spb s="1">
      <v xml:space="preserve">data.worldbank.org	</v>
      <v xml:space="preserve">	</v>
      <v xml:space="preserve">http://data.worldbank.org/indicator/EG.USE.ELEC.KH.PC	</v>
      <v xml:space="preserve">	</v>
    </spb>
    <spb s="1">
      <v xml:space="preserve">data.worldbank.org	</v>
      <v xml:space="preserve">	</v>
      <v xml:space="preserve">http://data.worldbank.org/indicator/SL.TLF.CACT.ZS	</v>
      <v xml:space="preserve">	</v>
    </spb>
    <spb s="2">
      <v>2</v>
      <v>3</v>
      <v>4</v>
      <v>4</v>
      <v>5</v>
      <v>4</v>
      <v>4</v>
      <v>4</v>
      <v>6</v>
      <v>7</v>
      <v>8</v>
      <v>6</v>
      <v>6</v>
      <v>9</v>
      <v>10</v>
      <v>3</v>
      <v>9</v>
      <v>11</v>
      <v>6</v>
      <v>9</v>
      <v>12</v>
      <v>13</v>
      <v>14</v>
      <v>9</v>
      <v>9</v>
      <v>8</v>
      <v>9</v>
      <v>15</v>
      <v>16</v>
      <v>17</v>
      <v>18</v>
      <v>9</v>
      <v>3</v>
      <v>9</v>
      <v>9</v>
      <v>9</v>
      <v>9</v>
      <v>9</v>
      <v>9</v>
      <v>9</v>
      <v>9</v>
      <v>9</v>
      <v>9</v>
      <v>19</v>
    </spb>
    <spb s="3">
      <v>0</v>
      <v>Name</v>
      <v>LearnMoreOnLink</v>
    </spb>
    <spb s="4">
      <v>0</v>
      <v>0</v>
      <v>0</v>
    </spb>
    <spb s="5">
      <v>0</v>
      <v>0</v>
    </spb>
    <spb s="6">
      <v>22</v>
      <v>22</v>
      <v>23</v>
      <v>22</v>
    </spb>
    <spb s="7">
      <v>1</v>
      <v>2</v>
      <v>3</v>
    </spb>
    <spb s="8">
      <v>2019</v>
      <v>2019</v>
      <v>square km</v>
      <v>per thousand (2018)</v>
      <v>2022</v>
      <v>2019</v>
      <v>2018</v>
      <v>per liter (2016)</v>
      <v>2019</v>
      <v>years (2018)</v>
      <v>2018</v>
      <v>per thousand (2018)</v>
      <v>2019</v>
      <v>2017</v>
      <v>2016</v>
      <v>2019</v>
      <v>2016</v>
      <v>2017</v>
      <v>kilotons per year (2016)</v>
      <v>deaths per 100,000 (2017)</v>
      <v>kWh (2014)</v>
      <v>2015</v>
      <v>2017</v>
      <v>2017</v>
      <v>2017</v>
      <v>2017</v>
      <v>2017</v>
      <v>2017</v>
      <v>2015</v>
      <v>2017</v>
      <v>2017</v>
      <v>2017</v>
      <v>2017</v>
      <v>2019</v>
    </spb>
    <spb s="9">
      <v>4</v>
    </spb>
    <spb s="9">
      <v>5</v>
    </spb>
    <spb s="9">
      <v>6</v>
    </spb>
    <spb s="9">
      <v>7</v>
    </spb>
    <spb s="9">
      <v>8</v>
    </spb>
    <spb s="9">
      <v>9</v>
    </spb>
    <spb s="9">
      <v>10</v>
    </spb>
    <spb s="9">
      <v>11</v>
    </spb>
    <spb s="9">
      <v>12</v>
    </spb>
    <spb s="1">
      <v xml:space="preserve">Wikipedia	Cia	travel.state.gov	</v>
      <v xml:space="preserve">CC-BY-SA			</v>
      <v xml:space="preserve">http://en.wikipedia.org/wiki/United_Kingdom	https://www.cia.gov/library/publications/the-world-factbook/geos/uk.html?Transportation	https://travel.state.gov/content/travel/en/international-travel/International-Travel-Country-Information-Pages/UnitedKingdom.html?wcmmode=disabled	</v>
      <v xml:space="preserve">http://creativecommons.org/licenses/by-sa/3.0/			</v>
    </spb>
    <spb s="1">
      <v xml:space="preserve">Wikipedia	</v>
      <v xml:space="preserve">CC-BY-SA	</v>
      <v xml:space="preserve">http://en.wikipedia.org/wiki/United_Kingdom	</v>
      <v xml:space="preserve">http://creativecommons.org/licenses/by-sa/3.0/	</v>
    </spb>
    <spb s="1">
      <v xml:space="preserve">Wikipedia	Cia	</v>
      <v xml:space="preserve">CC-BY-SA		</v>
      <v xml:space="preserve">http://en.wikipedia.org/wiki/United_Kingdom	https://www.cia.gov/library/publications/the-world-factbook/geos/uk.html?Transportation	</v>
      <v xml:space="preserve">http://creativecommons.org/licenses/by-sa/3.0/		</v>
    </spb>
    <spb s="1">
      <v xml:space="preserve">Wikipedia	Wikipedia	Cia	travel.state.gov	Sec	</v>
      <v xml:space="preserve">CC-BY-SA	CC-BY-SA				</v>
      <v xml:space="preserve">http://en.wikipedia.org/wiki/United_Kingdom	http://fr.wikipedia.org/wiki/Royaume-Uni	https://www.cia.gov/library/publications/the-world-factbook/geos/uk.html?Transportation	https://travel.state.gov/content/travel/en/international-travel/International-Travel-Country-Information-Pages/UnitedKingdom.html?wcmmode=disabled	https://www.sec.gov/cgi-bin/browse-edgar?action=getcompany&amp;CIK=0001924953	</v>
      <v xml:space="preserve">http://creativecommons.org/licenses/by-sa/3.0/	http://creativecommons.org/licenses/by-sa/3.0/				</v>
    </spb>
    <spb s="1">
      <v xml:space="preserve">Cia	</v>
      <v xml:space="preserve">	</v>
      <v xml:space="preserve">https://www.cia.gov/library/publications/the-world-factbook/geos/uk.html?Transportation	</v>
      <v xml:space="preserve">	</v>
    </spb>
    <spb s="1">
      <v xml:space="preserve">Wikipedia	Wikipedia	</v>
      <v xml:space="preserve">CC-BY-SA	CC-BY-SA	</v>
      <v xml:space="preserve">http://en.wikipedia.org/wiki/United_Kingdom	http://km.wikipedia.org/wiki/ចក្រភពអង់គ្លេស	</v>
      <v xml:space="preserve">http://creativecommons.org/licenses/by-sa/3.0/	http://creativecommons.org/licenses/by-sa/3.0/	</v>
    </spb>
    <spb s="10">
      <v>2</v>
      <v>36</v>
      <v>4</v>
      <v>4</v>
      <v>5</v>
      <v>4</v>
      <v>4</v>
      <v>4</v>
      <v>37</v>
      <v>38</v>
      <v>39</v>
      <v>37</v>
      <v>37</v>
      <v>40</v>
      <v>10</v>
      <v>36</v>
      <v>40</v>
      <v>11</v>
      <v>41</v>
      <v>40</v>
      <v>12</v>
      <v>13</v>
      <v>14</v>
      <v>40</v>
      <v>40</v>
      <v>39</v>
      <v>40</v>
      <v>15</v>
      <v>16</v>
      <v>17</v>
      <v>18</v>
      <v>40</v>
      <v>36</v>
      <v>40</v>
      <v>40</v>
      <v>40</v>
      <v>40</v>
      <v>40</v>
      <v>40</v>
      <v>40</v>
      <v>40</v>
      <v>40</v>
      <v>40</v>
      <v>19</v>
    </spb>
    <spb s="3">
      <v>1</v>
      <v>Name</v>
      <v>LearnMoreOnLink</v>
    </spb>
    <spb s="8">
      <v>2019</v>
      <v>2019</v>
      <v>square km</v>
      <v>per thousand (2018)</v>
      <v>2021</v>
      <v>2019</v>
      <v>2018</v>
      <v>per liter (2016)</v>
      <v>2019</v>
      <v>years (2018)</v>
      <v>2018</v>
      <v>per thousand (2018)</v>
      <v>2019</v>
      <v>2017</v>
      <v>2016</v>
      <v>2019</v>
      <v>2016</v>
      <v>2018</v>
      <v>kilotons per year (2016)</v>
      <v>deaths per 100,000 (2017)</v>
      <v>kWh (2014)</v>
      <v>2015</v>
      <v>2008</v>
      <v>2016</v>
      <v>2016</v>
      <v>2016</v>
      <v>2016</v>
      <v>2016</v>
      <v>2015</v>
      <v>2016</v>
      <v>2016</v>
      <v>2017</v>
      <v>2017</v>
      <v>2019</v>
    </spb>
    <spb s="1">
      <v xml:space="preserve">	</v>
      <v xml:space="preserve">	</v>
      <v xml:space="preserve">https://en.wikipedia.org/wiki/United_Kingdom	</v>
      <v xml:space="preserve">https://creativecommons.org/licenses/by-sa/3.0	</v>
    </spb>
  </spbData>
</supportingPropertyBags>
</file>

<file path=xl/richData/rdsupportingpropertybagstructure.xml><?xml version="1.0" encoding="utf-8"?>
<spbStructures xmlns="http://schemas.microsoft.com/office/spreadsheetml/2017/richdata2" count="11">
  <s>
    <k n="link" t="s"/>
    <k n="logo" t="s"/>
    <k n="name" t="s"/>
  </s>
  <s>
    <k n="SourceText" t="s"/>
    <k n="LicenseText" t="s"/>
    <k n="SourceAddress" t="s"/>
    <k n="LicenseAddress" t="s"/>
  </s>
  <s>
    <k n="CPI" t="spb"/>
    <k n="GDP" t="spb"/>
    <k n="Area" t="spb"/>
    <k n="Name" t="spb"/>
    <k n="Birth rate" t="spb"/>
    <k n="Population" t="spb"/>
    <k n="UniqueName" t="spb"/>
    <k n="Description" t="spb"/>
    <k n="Abbreviation" t="spb"/>
    <k n="Calling code" t="spb"/>
    <k n="Largest city" t="spb"/>
    <k n="Minimum wag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Order" t="spba"/>
    <k n="TitleProperty" t="s"/>
    <k n="SubTitleProperty" t="s"/>
  </s>
  <s>
    <k n="ShowInCardView" t="b"/>
    <k n="ShowInDotNotation" t="b"/>
    <k n="ShowInAutoComplete" t="b"/>
  </s>
  <s>
    <k n="ShowInDotNotation" t="b"/>
    <k n="ShowInAutoComplete" t="b"/>
  </s>
  <s>
    <k n="UniqueName" t="spb"/>
    <k n="VDPID/VSID" t="spb"/>
    <k n="Description" t="spb"/>
    <k n="LearnMoreOnLink" t="spb"/>
  </s>
  <s>
    <k n="Name" t="i"/>
    <k n="Image" t="i"/>
    <k n="Description" t="i"/>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_Self" t="i"/>
  </s>
  <s>
    <k n="CPI" t="spb"/>
    <k n="GDP" t="spb"/>
    <k n="Area" t="spb"/>
    <k n="Name" t="spb"/>
    <k n="Birth rate" t="spb"/>
    <k n="Population" t="spb"/>
    <k n="UniqueName" t="spb"/>
    <k n="Description" t="spb"/>
    <k n="Abbreviation" t="spb"/>
    <k n="Calling code" t="spb"/>
    <k n="Largest city" t="spb"/>
    <k n="Minimum wage" t="spb"/>
    <k n="Currency cod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2" formatCode="0.00"/>
    </x:dxf>
    <x:dxf>
      <x:numFmt numFmtId="14" formatCode="0.00%"/>
    </x:dxf>
    <x:dxf>
      <x:numFmt numFmtId="4" formatCode="#,##0.00"/>
    </x:dxf>
    <x:dxf>
      <x:numFmt numFmtId="1" formatCode="0"/>
    </x:dxf>
  </dxfs>
  <richProperties>
    <rPr n="IsTitleField" t="b"/>
    <rPr n="IsHeroField" t="b"/>
    <rPr n="RequiresInlineAttribution" t="b"/>
    <rPr n="NumberFormat" t="s"/>
  </richProperties>
  <richStyles>
    <rSty>
      <rpv i="0">1</rpv>
    </rSty>
    <rSty>
      <rpv i="1">1</rpv>
    </rSty>
    <rSty>
      <rpv i="2">1</rpv>
    </rSty>
    <rSty dxfid="3">
      <rpv i="3">0.0%</rpv>
    </rSty>
    <rSty dxfid="0">
      <rpv i="3">#,##0</rpv>
    </rSty>
    <rSty dxfid="2">
      <rpv i="3">0.00</rpv>
    </rSty>
    <rSty dxfid="5">
      <rpv i="3">0</rpv>
    </rSty>
    <rSty dxfid="4">
      <rpv i="3">#,##0.00</rpv>
    </rSty>
    <rSty dxfid="1">
      <rpv i="3">0.0</rpv>
    </rSty>
    <rSty dxfid="1">
      <rpv i="3">_([$$-en-US]* #,##0.00_);_([$$-en-US]* (#,##0.00);_([$$-en-US]* "-"??_);_(@_)</rpv>
    </rSty>
    <rSty dxfid="1">
      <rpv i="3">_([$$-en-US]* #,##0_);_([$$-en-US]* (#,##0);_([$$-en-US]* "-"_);_(@_)</rpv>
    </rSty>
    <rSty dxfid="3"/>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CA62981-4C4C-4EB6-9390-06DD972E166A}" name="Tabel2" displayName="Tabel2" ref="A2:G90" totalsRowShown="0" headerRowDxfId="8">
  <autoFilter ref="A2:G90" xr:uid="{3CA62981-4C4C-4EB6-9390-06DD972E166A}"/>
  <tableColumns count="7">
    <tableColumn id="1" xr3:uid="{D211D765-0656-4519-924E-C12634F4673F}" name="Type"/>
    <tableColumn id="2" xr3:uid="{6552F0A1-3F7D-469A-95C5-A17C8378F9C0}" name="Seal"/>
    <tableColumn id="3" xr3:uid="{6951605B-E55F-47A7-B666-E265E58E641A}" name="O-ring"/>
    <tableColumn id="4" xr3:uid="{5551D0D6-7BF3-4E6B-A9AF-708B550D44FA}" name="Voorste lager (DE)"/>
    <tableColumn id="5" xr3:uid="{768A6BE9-4B85-4801-9E2E-E3C40D0DA9A3}" name="Achterste lager (NDE)"/>
    <tableColumn id="6" xr3:uid="{6E275196-71DE-4D15-81FA-242D426E535A}" name="Waterwaaier"/>
    <tableColumn id="7" xr3:uid="{3620AA20-82C1-4E8D-B1A6-EAA788762529}" name="Seal ki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013796-72BA-4AB1-944F-8AA1AB7832E3}" name="Tabel3" displayName="Tabel3" ref="A2:G134" totalsRowShown="0" headerRowDxfId="7">
  <autoFilter ref="A2:G134" xr:uid="{7E013796-72BA-4AB1-944F-8AA1AB7832E3}"/>
  <tableColumns count="7">
    <tableColumn id="1" xr3:uid="{D67F0003-0B18-42BF-9D7B-8DE0233C0513}" name="Type"/>
    <tableColumn id="2" xr3:uid="{92D128AC-AB5A-4F33-A35B-3A1E194E6F59}" name="Seal"/>
    <tableColumn id="3" xr3:uid="{A2C95268-6727-4C0D-9894-06D0DC5690BC}" name="O-ring"/>
    <tableColumn id="4" xr3:uid="{600D573C-DEEB-469D-A594-7F7307DCD81E}" name="Voorste lager (DE)"/>
    <tableColumn id="5" xr3:uid="{CC18E6C7-DB6B-4B73-A4AE-8761DED318C9}" name="Achterste lager (NDE)"/>
    <tableColumn id="6" xr3:uid="{B9137809-4E3E-4394-9193-856E12201B04}" name="Waterwaaier"/>
    <tableColumn id="7" xr3:uid="{0C59A514-7930-497F-8EB3-381427E71F05}" name="seal kit" dataDxfId="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F134318-256D-4A7F-8B81-72E66F019A54}" name="Tabel4" displayName="Tabel4" ref="A2:G175" totalsRowShown="0">
  <autoFilter ref="A2:G175" xr:uid="{6F134318-256D-4A7F-8B81-72E66F019A54}"/>
  <tableColumns count="7">
    <tableColumn id="1" xr3:uid="{3B2194B3-6B83-41E9-B586-B8A3161B2593}" name="Type"/>
    <tableColumn id="2" xr3:uid="{FA493074-66D4-4C65-84D9-88C3680B3C9E}" name="Seal" dataDxfId="5"/>
    <tableColumn id="3" xr3:uid="{56918F0D-88AE-4762-952D-D32AB9085420}" name="O-ring" dataDxfId="4"/>
    <tableColumn id="4" xr3:uid="{CD18C1C6-CFDB-43DE-BE18-ADBFE691561F}" name="Voorste lager (DE)"/>
    <tableColumn id="5" xr3:uid="{C4C3CCCA-2673-4295-8302-CF37A67EB988}" name="Achterste lager (NDE)"/>
    <tableColumn id="6" xr3:uid="{8C815CE3-8211-4C22-A38E-40737E8D19A6}" name="Waterwaaier" dataDxfId="3"/>
    <tableColumn id="7" xr3:uid="{64285644-F827-4EEC-AB94-5559CEFF72A1}" name="sealkit" dataDxfId="2"/>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les@vanderendegroup.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03A60-0F48-4FC0-8316-70C45B176D90}">
  <sheetPr codeName="Blad1"/>
  <dimension ref="A1:I36"/>
  <sheetViews>
    <sheetView showZeros="0" tabSelected="1" zoomScaleNormal="100" workbookViewId="0">
      <selection activeCell="B8" sqref="B8"/>
    </sheetView>
  </sheetViews>
  <sheetFormatPr defaultRowHeight="15" x14ac:dyDescent="0.25"/>
  <cols>
    <col min="1" max="1" width="9.140625" style="16" customWidth="1"/>
    <col min="2" max="2" width="27.42578125" style="16" customWidth="1"/>
    <col min="3" max="3" width="26" style="17" customWidth="1"/>
    <col min="4" max="4" width="63.140625" style="16" customWidth="1"/>
    <col min="5" max="5" width="10.7109375" style="16" customWidth="1"/>
    <col min="6" max="6" width="13.5703125" style="16" customWidth="1"/>
    <col min="7" max="7" width="9.140625" style="16"/>
    <col min="8" max="8" width="10.5703125" style="16" bestFit="1" customWidth="1"/>
    <col min="9" max="16384" width="9.140625" style="16"/>
  </cols>
  <sheetData>
    <row r="1" spans="1:9" ht="15.75" thickBot="1" x14ac:dyDescent="0.3">
      <c r="A1" s="23" t="s">
        <v>2689</v>
      </c>
      <c r="G1" s="29" t="str">
        <f>IF($H$1="NL","Taal:","Language:")</f>
        <v>Taal:</v>
      </c>
      <c r="H1" s="30" t="s">
        <v>2603</v>
      </c>
      <c r="I1" s="28" t="e" vm="1">
        <f ca="1">VLOOKUP(H1,Database!B11:C12,2,FALSE)</f>
        <v>#VALUE!</v>
      </c>
    </row>
    <row r="7" spans="1:9" ht="15.75" thickBot="1" x14ac:dyDescent="0.3">
      <c r="B7" s="15" t="str">
        <f>IF($H$1="NL","Kies type pomp:","Choose type of pump:")</f>
        <v>Kies type pomp:</v>
      </c>
      <c r="C7" s="15" t="str">
        <f>IF($H$1="NL","Kies pomp variant:","Choose pump variant:")</f>
        <v>Kies pomp variant:</v>
      </c>
      <c r="D7" s="15" t="str">
        <f>IF($H$1="NL","Opmerking","Remark")</f>
        <v>Opmerking</v>
      </c>
    </row>
    <row r="8" spans="1:9" ht="15.75" thickBot="1" x14ac:dyDescent="0.3">
      <c r="B8" s="21" t="s">
        <v>293</v>
      </c>
      <c r="C8" s="22" t="s">
        <v>294</v>
      </c>
      <c r="D8" s="16" t="str">
        <f>IF($H$1="NL",(VLOOKUP($B$8,Opmerkingen!B:P,2,FALSE)),(VLOOKUP($B$8,Opmerkingen!B:P,3,FALSE)))</f>
        <v>Let op; heeft u een SHE (oud model) of een eSHE (nieuw model)?</v>
      </c>
    </row>
    <row r="9" spans="1:9" x14ac:dyDescent="0.25">
      <c r="D9" s="16">
        <f>IF($H$1="NL",(VLOOKUP($B$8,Opmerkingen!B:P,4,FALSE)),(VLOOKUP($B$8,Opmerkingen!B:P,5,FALSE)))</f>
        <v>0</v>
      </c>
    </row>
    <row r="10" spans="1:9" x14ac:dyDescent="0.25">
      <c r="D10" s="16">
        <f>IF($H$1="NL",(VLOOKUP($B$8,Opmerkingen!B:P,6,FALSE)),(VLOOKUP($B$8,Opmerkingen!B:P,7,FALSE)))</f>
        <v>0</v>
      </c>
    </row>
    <row r="12" spans="1:9" x14ac:dyDescent="0.25">
      <c r="B12" s="18" t="str">
        <f>IF($H$1="NL","Onderdelen","Parts")</f>
        <v>Onderdelen</v>
      </c>
    </row>
    <row r="13" spans="1:9" x14ac:dyDescent="0.25">
      <c r="B13" s="15" t="str">
        <f>IF($H$1="NL","Onderdeel","Part")</f>
        <v>Onderdeel</v>
      </c>
      <c r="C13" s="15" t="str">
        <f>IF($H$1="NL","Artikelnummer","Article number")</f>
        <v>Artikelnummer</v>
      </c>
      <c r="D13" s="15" t="str">
        <f>IF($H$1="NL","Omschrijving","Description")</f>
        <v>Omschrijving</v>
      </c>
      <c r="E13" s="15" t="str">
        <f>IF($H$1="NL","Opmerking","Remark")</f>
        <v>Opmerking</v>
      </c>
    </row>
    <row r="14" spans="1:9" x14ac:dyDescent="0.25">
      <c r="B14" s="16" t="str">
        <f>IF($H$1="NL","Mechanische afdichting","Mechanical seal")</f>
        <v>Mechanische afdichting</v>
      </c>
      <c r="C14" s="17">
        <f ca="1">_xlfn.IFNA(VLOOKUP($C$8,INDIRECT("'"&amp;$B$8&amp;" onderdelen'! A:g"),2,FALSE),"Op aanvraag")</f>
        <v>50522041</v>
      </c>
      <c r="D14" s="16" t="str">
        <f ca="1">_xlfn.IFNA(IF($H$1="NL",(VLOOKUP(C14,Database!F:G,2,FALSE)),(VLOOKUP(C14,Database!F:I,3,FALSE))),IF($H$1="NL",Database!$B$14,Database!$B$15))</f>
        <v>BM balgseal Viton  bq1vgg     22 mm sic-car</v>
      </c>
      <c r="E14" s="16" t="str">
        <f>IF($H$1="NL",(VLOOKUP($B$8,Opmerkingen!B:P,8,FALSE)),(VLOOKUP($B$8,Opmerkingen!B:P,9,FALSE)))</f>
        <v>Voor zowel 50Hz als 60Hz modellen</v>
      </c>
    </row>
    <row r="15" spans="1:9" x14ac:dyDescent="0.25">
      <c r="B15" s="16" t="str">
        <f>IF($H$1="NL","O-ring pomphuis","O-ring pump casing")</f>
        <v>O-ring pomphuis</v>
      </c>
      <c r="C15" s="17">
        <f ca="1">_xlfn.IFNA(VLOOKUP($C$8,INDIRECT("'"&amp;$B$8&amp;" onderdelen'! A:g"),3,FALSE),"Op aanvraag")</f>
        <v>39021800</v>
      </c>
      <c r="D15" s="16" t="str">
        <f ca="1">_xlfn.IFNA(IF($H$1="NL",(VLOOKUP(C15,Database!F:G,2,FALSE)),(VLOOKUP(C15,Database!F:I,3,FALSE))),IF($H$1="NL",Database!$B$14,Database!$B$15))</f>
        <v>Lowara o-ring Viton pomph. SH 32..40-125         158,12x5,33</v>
      </c>
      <c r="E15" s="16" t="str">
        <f>IF($H$1="NL",(VLOOKUP($B$8,Opmerkingen!B:P,10,FALSE)),(VLOOKUP($B$8,Opmerkingen!B:P,11,FALSE)))</f>
        <v>Voor zowel 50Hz als 60Hz modellen</v>
      </c>
    </row>
    <row r="16" spans="1:9" x14ac:dyDescent="0.25">
      <c r="B16" s="16" t="str">
        <f>IF($H$1="NL","Seal servicekit","Seal kit complete")</f>
        <v>Seal servicekit</v>
      </c>
      <c r="C16" s="17">
        <f ca="1">_xlfn.IFNA(VLOOKUP($C$8,INDIRECT("'"&amp;$B$8&amp;" onderdelen'! A:g"),7,FALSE),"Op aanvraag")</f>
        <v>0</v>
      </c>
      <c r="D16" s="16" t="str">
        <f ca="1">_xlfn.IFNA(IF($H$1="NL",(VLOOKUP(C16,Database!F:G,2,FALSE)),(VLOOKUP(C16,Database!F:I,3,FALSE))),IF($H$1="NL",Database!$B$14,Database!$B$15))</f>
        <v>Dit artikel dient te worden opgevraagd bij de Verkoop Binnendienst</v>
      </c>
      <c r="E16" s="16" t="str">
        <f>IF($H$1="NL",(VLOOKUP($B$8,Opmerkingen!B:P,10,FALSE)),(VLOOKUP($B$8,Opmerkingen!B:P,11,FALSE)))</f>
        <v>Voor zowel 50Hz als 60Hz modellen</v>
      </c>
    </row>
    <row r="17" spans="2:5" x14ac:dyDescent="0.25">
      <c r="B17" s="16" t="str">
        <f>IF($H$1="NL","Lager DE (Driven End)","Bearing DE (Driven End)")</f>
        <v>Lager DE (Driven End)</v>
      </c>
      <c r="C17" s="17">
        <f ca="1">_xlfn.IFNA(VLOOKUP($C$8,INDIRECT("'"&amp;$B$8&amp;" onderdelen'! A:g"),4,FALSE),"Op aanvraag")</f>
        <v>50602305</v>
      </c>
      <c r="D17" s="16" t="str">
        <f ca="1">_xlfn.IFNA(IF($H$1="NL",(VLOOKUP(C17,Database!F:G,2,FALSE)),(VLOOKUP(C17,Database!F:I,3,FALSE))),IF($H$1="NL",Database!$B$14,Database!$B$15))</f>
        <v>SKF kogellager                6205-2RSH/C3</v>
      </c>
      <c r="E17" s="16" t="str">
        <f>IF($H$1="NL",(VLOOKUP($B$8,Opmerkingen!B:P,12,FALSE)),(VLOOKUP($B$8,Opmerkingen!B:P,13,FALSE)))</f>
        <v>Let op; alleen bij standaard 50Hz motoren</v>
      </c>
    </row>
    <row r="18" spans="2:5" x14ac:dyDescent="0.25">
      <c r="B18" s="16" t="str">
        <f>IF($H$1="NL","Lager NDE (Non Driven End)","Bearing NDE (Non Driven End)")</f>
        <v>Lager NDE (Non Driven End)</v>
      </c>
      <c r="C18" s="17">
        <f ca="1">_xlfn.IFNA(VLOOKUP($C$8,INDIRECT("'"&amp;$B$8&amp;" onderdelen'! A:g"),5,FALSE),"Op aanvraag")</f>
        <v>50602285</v>
      </c>
      <c r="D18" s="16" t="str">
        <f ca="1">_xlfn.IFNA(IF($H$1="NL",(VLOOKUP(C18,Database!F:G,2,FALSE)),(VLOOKUP(C18,Database!F:I,3,FALSE))),IF($H$1="NL",Database!$B$14,Database!$B$15))</f>
        <v>SKF kogellager                6204-2RSH/C3</v>
      </c>
      <c r="E18" s="16" t="str">
        <f>IF($H$1="NL",(VLOOKUP($B$8,Opmerkingen!B:P,12,FALSE)),(VLOOKUP($B$8,Opmerkingen!B:P,13,FALSE)))</f>
        <v>Let op; alleen bij standaard 50Hz motoren</v>
      </c>
    </row>
    <row r="19" spans="2:5" x14ac:dyDescent="0.25">
      <c r="B19" s="16" t="str">
        <f>IF($H$1="NL","Waterwaaier","Pump impeller")</f>
        <v>Waterwaaier</v>
      </c>
      <c r="C19" s="17" t="str">
        <f ca="1">_xlfn.IFNA(VLOOKUP($C$8,INDIRECT("'"&amp;$B$8&amp;" onderdelen'! A:g"),6,FALSE),"Op aanvraag")</f>
        <v>KL04AQ0</v>
      </c>
      <c r="D19" s="16" t="str">
        <f ca="1">_xlfn.IFNA(IF($H$1="NL",(VLOOKUP(C19,Database!F:G,2,FALSE)),(VLOOKUP(C19,Database!F:I,3,FALSE))),IF($H$1="NL",Database!$B$14,Database!$B$15))</f>
        <v>Dit artikel dient te worden opgevraagd bij de Verkoop Binnendienst</v>
      </c>
      <c r="E19" s="16" t="str">
        <f>IF($H$1="NL",(VLOOKUP($B$8,Opmerkingen!B:P,14,FALSE)),(VLOOKUP($B$8,Opmerkingen!B:P,15,FALSE)))</f>
        <v>Let op; alleen bij standaard 50Hz pompen</v>
      </c>
    </row>
    <row r="21" spans="2:5" x14ac:dyDescent="0.25">
      <c r="B21" s="27" t="str">
        <f>IF($H$1="NL","Opmerking m.b.t. lagers","Note regarding bearings")</f>
        <v>Opmerking m.b.t. lagers</v>
      </c>
      <c r="C21" s="25"/>
    </row>
    <row r="22" spans="2:5" x14ac:dyDescent="0.25">
      <c r="B22" s="16" t="str">
        <f>IF($H$1="NL","NDE, Non Driven End = kant van de koelwaaier","NDE, Non Driven End = side of the cooling fan")</f>
        <v>NDE, Non Driven End = kant van de koelwaaier</v>
      </c>
      <c r="C22" s="25"/>
    </row>
    <row r="23" spans="2:5" x14ac:dyDescent="0.25">
      <c r="B23" s="16" t="str">
        <f>IF($H$1="NL","DE, Driven End = kant van het pomphuis en seal","DE, Driven End = side of the pump casing and seal")</f>
        <v>DE, Driven End = kant van het pomphuis en seal</v>
      </c>
      <c r="C23" s="25"/>
    </row>
    <row r="24" spans="2:5" x14ac:dyDescent="0.25">
      <c r="B24" s="16" t="str">
        <f>IF($H$1="NL","Aangezien er op één pompkop verschillende type en/of merken motoren kunnen worden geplaatst, is het altijd aan te raden om het typeplaatje van de motor na te kijken op lagertypes.","Since different types and/or brands of motors can be placed on one pump head, it is always advisable to check the motor nameplate for the bearing types.")</f>
        <v>Aangezien er op één pompkop verschillende type en/of merken motoren kunnen worden geplaatst, is het altijd aan te raden om het typeplaatje van de motor na te kijken op lagertypes.</v>
      </c>
      <c r="C24" s="25"/>
    </row>
    <row r="25" spans="2:5" x14ac:dyDescent="0.25">
      <c r="B25" s="26"/>
      <c r="C25" s="25"/>
    </row>
    <row r="26" spans="2:5" x14ac:dyDescent="0.25">
      <c r="B26" s="16" t="str">
        <f>IF($H$1="NL","Voor overige vragen kunt u terecht bij de Verkoop Binnendienst. Gelieve een duidelijke foto van het pomptypeplaatje en motortypeplaatje mee te sturen.","For other questions, please contact the Inside Sales department. Please enclose a clear photo of the pump nameplate and motor nameplate.")</f>
        <v>Voor overige vragen kunt u terecht bij de Verkoop Binnendienst. Gelieve een duidelijke foto van het pomptypeplaatje en motortypeplaatje mee te sturen.</v>
      </c>
    </row>
    <row r="27" spans="2:5" x14ac:dyDescent="0.25">
      <c r="B27" s="16" t="s">
        <v>2602</v>
      </c>
      <c r="C27" s="24" t="s">
        <v>2584</v>
      </c>
    </row>
    <row r="28" spans="2:5" x14ac:dyDescent="0.25">
      <c r="B28" s="16" t="str">
        <f>IF($H$1="NL","Telefoonnummer:","Phone number:")</f>
        <v>Telefoonnummer:</v>
      </c>
      <c r="C28" s="25" t="s">
        <v>2575</v>
      </c>
    </row>
    <row r="29" spans="2:5" x14ac:dyDescent="0.25">
      <c r="B29" s="26"/>
      <c r="C29" s="25"/>
    </row>
    <row r="30" spans="2:5" x14ac:dyDescent="0.25">
      <c r="B30" s="19" t="str">
        <f>IF($H$1="NL","Aan dit overzicht kunnen geen rechten worden ontleend!","No rights can be derived from this overview!")</f>
        <v>Aan dit overzicht kunnen geen rechten worden ontleend!</v>
      </c>
    </row>
    <row r="33" spans="2:2" x14ac:dyDescent="0.25">
      <c r="B33" s="20"/>
    </row>
    <row r="35" spans="2:2" x14ac:dyDescent="0.25">
      <c r="B35" s="15"/>
    </row>
    <row r="36" spans="2:2" x14ac:dyDescent="0.25">
      <c r="B36" s="20"/>
    </row>
  </sheetData>
  <sheetProtection algorithmName="SHA-512" hashValue="i08K0R5lwbAUREBgLXWlT0+uMGTAwE5FbkOg4IWcMu8/xJDrKceq3t1OO7/wsgSFkh8YjLFZDX8I0xX8BqEvgQ==" saltValue="gYx+5vhfClRHMwmjHBod4g==" spinCount="100000" sheet="1" objects="1" scenarios="1"/>
  <conditionalFormatting sqref="A16:XFD16">
    <cfRule type="expression" dxfId="1" priority="1">
      <formula>$C$16=0</formula>
    </cfRule>
  </conditionalFormatting>
  <conditionalFormatting sqref="C14:E15">
    <cfRule type="expression" dxfId="0" priority="2">
      <formula>$C$16&lt;&gt;0</formula>
    </cfRule>
  </conditionalFormatting>
  <dataValidations xWindow="337" yWindow="403" count="3">
    <dataValidation type="list" allowBlank="1" showInputMessage="1" showErrorMessage="1" sqref="C5:C6" xr:uid="{BFF9E888-7979-4A84-A81F-C18C6380F461}">
      <formula1>Type</formula1>
    </dataValidation>
    <dataValidation type="list" allowBlank="1" showInputMessage="1" showErrorMessage="1" errorTitle="Invalid type" error="You have entered an invalid pump type. Please use the drop down menu." promptTitle="Type" prompt="Select the pump type." sqref="B8" xr:uid="{F2708964-9576-4166-A983-135D46F2F798}">
      <formula1>TypePompen</formula1>
    </dataValidation>
    <dataValidation type="list" allowBlank="1" showInputMessage="1" showErrorMessage="1" errorTitle="Invalid variant" error="You have entered an invalid pump type. Please use the drop down menu." promptTitle="Variant" prompt="Select the pump variant." sqref="C8" xr:uid="{5555D2AF-D287-443E-B667-C283894B6951}">
      <formula1>INDIRECT($B$8)</formula1>
    </dataValidation>
  </dataValidations>
  <hyperlinks>
    <hyperlink ref="C27" r:id="rId1" xr:uid="{91C1071F-9594-4C2B-A5A7-F18BF3F374E3}"/>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337" yWindow="403" count="1">
        <x14:dataValidation type="list" allowBlank="1" promptTitle="Language" prompt="Select your langauge." xr:uid="{6350A207-3F09-4EDB-95C4-39029890D649}">
          <x14:formula1>
            <xm:f>Database!$B$11:$B$12</xm:f>
          </x14:formula1>
          <xm:sqref>H1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73D28-F132-4251-B592-64FD40BC8750}">
  <sheetPr codeName="Blad10"/>
  <dimension ref="A1:F369"/>
  <sheetViews>
    <sheetView workbookViewId="0">
      <pane ySplit="2" topLeftCell="A3" activePane="bottomLeft" state="frozen"/>
      <selection activeCell="H37" sqref="H37"/>
      <selection pane="bottomLeft" activeCell="H37" sqref="H37"/>
    </sheetView>
  </sheetViews>
  <sheetFormatPr defaultRowHeight="15" x14ac:dyDescent="0.25"/>
  <cols>
    <col min="1" max="1" width="26" bestFit="1" customWidth="1"/>
    <col min="4" max="4" width="19.5703125" bestFit="1" customWidth="1"/>
    <col min="5" max="5" width="22.5703125" bestFit="1" customWidth="1"/>
    <col min="6" max="6" width="15.42578125" customWidth="1"/>
  </cols>
  <sheetData>
    <row r="1" spans="1:6" x14ac:dyDescent="0.25">
      <c r="A1" s="4" t="s">
        <v>2510</v>
      </c>
      <c r="B1" s="3"/>
      <c r="C1" s="3"/>
      <c r="D1" s="3"/>
      <c r="E1" s="3"/>
      <c r="F1" s="3"/>
    </row>
    <row r="2" spans="1:6" x14ac:dyDescent="0.25">
      <c r="A2" s="1" t="s">
        <v>0</v>
      </c>
      <c r="B2" s="1" t="s">
        <v>379</v>
      </c>
      <c r="C2" s="1" t="s">
        <v>380</v>
      </c>
      <c r="D2" s="1" t="s">
        <v>2077</v>
      </c>
      <c r="E2" s="1" t="s">
        <v>2078</v>
      </c>
      <c r="F2" s="1" t="s">
        <v>381</v>
      </c>
    </row>
    <row r="3" spans="1:6" x14ac:dyDescent="0.25">
      <c r="A3" s="8" t="s">
        <v>2156</v>
      </c>
      <c r="B3">
        <v>50514190</v>
      </c>
      <c r="C3" t="s">
        <v>2524</v>
      </c>
    </row>
    <row r="4" spans="1:6" x14ac:dyDescent="0.25">
      <c r="A4" s="8" t="s">
        <v>2157</v>
      </c>
      <c r="B4">
        <v>50514190</v>
      </c>
      <c r="C4" t="s">
        <v>2524</v>
      </c>
    </row>
    <row r="5" spans="1:6" x14ac:dyDescent="0.25">
      <c r="A5" s="8" t="s">
        <v>2158</v>
      </c>
      <c r="B5">
        <v>50514190</v>
      </c>
      <c r="C5" t="s">
        <v>2524</v>
      </c>
    </row>
    <row r="6" spans="1:6" x14ac:dyDescent="0.25">
      <c r="A6" s="8" t="s">
        <v>2159</v>
      </c>
      <c r="B6">
        <v>50514170</v>
      </c>
      <c r="C6" t="s">
        <v>2524</v>
      </c>
    </row>
    <row r="7" spans="1:6" x14ac:dyDescent="0.25">
      <c r="A7" s="8" t="s">
        <v>2160</v>
      </c>
      <c r="B7">
        <v>50514190</v>
      </c>
      <c r="C7" t="s">
        <v>2524</v>
      </c>
    </row>
    <row r="8" spans="1:6" x14ac:dyDescent="0.25">
      <c r="A8" s="8" t="s">
        <v>2161</v>
      </c>
      <c r="B8">
        <v>50514170</v>
      </c>
      <c r="C8" t="s">
        <v>2524</v>
      </c>
    </row>
    <row r="9" spans="1:6" x14ac:dyDescent="0.25">
      <c r="A9" s="8" t="s">
        <v>2162</v>
      </c>
      <c r="B9">
        <v>50514190</v>
      </c>
      <c r="C9" t="s">
        <v>2524</v>
      </c>
    </row>
    <row r="10" spans="1:6" x14ac:dyDescent="0.25">
      <c r="A10" s="8" t="s">
        <v>2163</v>
      </c>
      <c r="B10">
        <v>50514190</v>
      </c>
      <c r="C10" t="s">
        <v>2524</v>
      </c>
    </row>
    <row r="11" spans="1:6" x14ac:dyDescent="0.25">
      <c r="A11" s="8" t="s">
        <v>2164</v>
      </c>
      <c r="B11">
        <v>50514190</v>
      </c>
      <c r="C11" t="s">
        <v>2524</v>
      </c>
    </row>
    <row r="12" spans="1:6" x14ac:dyDescent="0.25">
      <c r="A12" s="8" t="s">
        <v>2165</v>
      </c>
      <c r="B12">
        <v>50514190</v>
      </c>
      <c r="C12" t="s">
        <v>2524</v>
      </c>
    </row>
    <row r="13" spans="1:6" x14ac:dyDescent="0.25">
      <c r="A13" s="8" t="s">
        <v>2166</v>
      </c>
      <c r="B13">
        <v>50514190</v>
      </c>
      <c r="C13" t="s">
        <v>2524</v>
      </c>
    </row>
    <row r="14" spans="1:6" x14ac:dyDescent="0.25">
      <c r="A14" s="8" t="s">
        <v>2167</v>
      </c>
      <c r="B14">
        <v>50514190</v>
      </c>
      <c r="C14" t="s">
        <v>2524</v>
      </c>
    </row>
    <row r="15" spans="1:6" x14ac:dyDescent="0.25">
      <c r="A15" s="8" t="s">
        <v>2168</v>
      </c>
      <c r="B15">
        <v>50514190</v>
      </c>
      <c r="C15" t="s">
        <v>2524</v>
      </c>
    </row>
    <row r="16" spans="1:6" x14ac:dyDescent="0.25">
      <c r="A16" s="8" t="s">
        <v>2169</v>
      </c>
      <c r="B16">
        <v>50514190</v>
      </c>
      <c r="C16" t="s">
        <v>2524</v>
      </c>
    </row>
    <row r="17" spans="1:3" x14ac:dyDescent="0.25">
      <c r="A17" s="8" t="s">
        <v>2170</v>
      </c>
      <c r="B17">
        <v>50514190</v>
      </c>
      <c r="C17" t="s">
        <v>2524</v>
      </c>
    </row>
    <row r="18" spans="1:3" x14ac:dyDescent="0.25">
      <c r="A18" s="8" t="s">
        <v>2171</v>
      </c>
      <c r="B18">
        <v>50514190</v>
      </c>
      <c r="C18" t="s">
        <v>2524</v>
      </c>
    </row>
    <row r="19" spans="1:3" x14ac:dyDescent="0.25">
      <c r="A19" s="8" t="s">
        <v>2172</v>
      </c>
      <c r="B19">
        <v>50514190</v>
      </c>
      <c r="C19" t="s">
        <v>2524</v>
      </c>
    </row>
    <row r="20" spans="1:3" x14ac:dyDescent="0.25">
      <c r="A20" s="8" t="s">
        <v>2173</v>
      </c>
      <c r="B20">
        <v>50514170</v>
      </c>
      <c r="C20" t="s">
        <v>2524</v>
      </c>
    </row>
    <row r="21" spans="1:3" x14ac:dyDescent="0.25">
      <c r="A21" s="8" t="s">
        <v>2174</v>
      </c>
      <c r="B21">
        <v>50514190</v>
      </c>
      <c r="C21" t="s">
        <v>2524</v>
      </c>
    </row>
    <row r="22" spans="1:3" x14ac:dyDescent="0.25">
      <c r="A22" s="8" t="s">
        <v>2175</v>
      </c>
      <c r="B22">
        <v>50514170</v>
      </c>
      <c r="C22" t="s">
        <v>2524</v>
      </c>
    </row>
    <row r="23" spans="1:3" x14ac:dyDescent="0.25">
      <c r="A23" s="8" t="s">
        <v>2176</v>
      </c>
      <c r="B23">
        <v>50514190</v>
      </c>
      <c r="C23" t="s">
        <v>2524</v>
      </c>
    </row>
    <row r="24" spans="1:3" x14ac:dyDescent="0.25">
      <c r="A24" s="8" t="s">
        <v>2177</v>
      </c>
      <c r="B24">
        <v>50514170</v>
      </c>
      <c r="C24" t="s">
        <v>2524</v>
      </c>
    </row>
    <row r="25" spans="1:3" x14ac:dyDescent="0.25">
      <c r="A25" s="8" t="s">
        <v>2178</v>
      </c>
      <c r="B25">
        <v>50514190</v>
      </c>
      <c r="C25" t="s">
        <v>2524</v>
      </c>
    </row>
    <row r="26" spans="1:3" x14ac:dyDescent="0.25">
      <c r="A26" s="8" t="s">
        <v>2179</v>
      </c>
      <c r="B26">
        <v>50514190</v>
      </c>
      <c r="C26" t="s">
        <v>2524</v>
      </c>
    </row>
    <row r="27" spans="1:3" x14ac:dyDescent="0.25">
      <c r="A27" s="8" t="s">
        <v>2180</v>
      </c>
      <c r="B27">
        <v>50514190</v>
      </c>
      <c r="C27" t="s">
        <v>2524</v>
      </c>
    </row>
    <row r="28" spans="1:3" x14ac:dyDescent="0.25">
      <c r="A28" s="8" t="s">
        <v>2181</v>
      </c>
      <c r="B28">
        <v>50514190</v>
      </c>
      <c r="C28" t="s">
        <v>2524</v>
      </c>
    </row>
    <row r="29" spans="1:3" x14ac:dyDescent="0.25">
      <c r="A29" s="8" t="s">
        <v>2182</v>
      </c>
      <c r="B29">
        <v>50514170</v>
      </c>
      <c r="C29" t="s">
        <v>2524</v>
      </c>
    </row>
    <row r="30" spans="1:3" x14ac:dyDescent="0.25">
      <c r="A30" s="8" t="s">
        <v>2183</v>
      </c>
      <c r="B30">
        <v>50514190</v>
      </c>
      <c r="C30" t="s">
        <v>2524</v>
      </c>
    </row>
    <row r="31" spans="1:3" x14ac:dyDescent="0.25">
      <c r="A31" s="8" t="s">
        <v>2184</v>
      </c>
      <c r="B31">
        <v>50514170</v>
      </c>
      <c r="C31" t="s">
        <v>2524</v>
      </c>
    </row>
    <row r="32" spans="1:3" x14ac:dyDescent="0.25">
      <c r="A32" s="8" t="s">
        <v>2185</v>
      </c>
      <c r="B32">
        <v>50514190</v>
      </c>
      <c r="C32" t="s">
        <v>2524</v>
      </c>
    </row>
    <row r="33" spans="1:3" x14ac:dyDescent="0.25">
      <c r="A33" s="8" t="s">
        <v>2186</v>
      </c>
      <c r="B33">
        <v>50514170</v>
      </c>
      <c r="C33" t="s">
        <v>2524</v>
      </c>
    </row>
    <row r="34" spans="1:3" x14ac:dyDescent="0.25">
      <c r="A34" s="8" t="s">
        <v>2187</v>
      </c>
      <c r="B34">
        <v>50514190</v>
      </c>
      <c r="C34" t="s">
        <v>2524</v>
      </c>
    </row>
    <row r="35" spans="1:3" x14ac:dyDescent="0.25">
      <c r="A35" s="8" t="s">
        <v>2188</v>
      </c>
      <c r="B35">
        <v>50514170</v>
      </c>
      <c r="C35" t="s">
        <v>2524</v>
      </c>
    </row>
    <row r="36" spans="1:3" x14ac:dyDescent="0.25">
      <c r="A36" s="8" t="s">
        <v>2189</v>
      </c>
      <c r="B36">
        <v>50514190</v>
      </c>
      <c r="C36" t="s">
        <v>2524</v>
      </c>
    </row>
    <row r="37" spans="1:3" x14ac:dyDescent="0.25">
      <c r="A37" s="8" t="s">
        <v>2190</v>
      </c>
      <c r="B37">
        <v>50514190</v>
      </c>
      <c r="C37" t="s">
        <v>2524</v>
      </c>
    </row>
    <row r="38" spans="1:3" x14ac:dyDescent="0.25">
      <c r="A38" s="8" t="s">
        <v>2191</v>
      </c>
      <c r="B38">
        <v>50514190</v>
      </c>
      <c r="C38" t="s">
        <v>2524</v>
      </c>
    </row>
    <row r="39" spans="1:3" x14ac:dyDescent="0.25">
      <c r="A39" s="8" t="s">
        <v>2192</v>
      </c>
      <c r="B39">
        <v>50514190</v>
      </c>
      <c r="C39" t="s">
        <v>2524</v>
      </c>
    </row>
    <row r="40" spans="1:3" x14ac:dyDescent="0.25">
      <c r="A40" s="8" t="s">
        <v>2193</v>
      </c>
      <c r="B40">
        <v>50514170</v>
      </c>
      <c r="C40" t="s">
        <v>2524</v>
      </c>
    </row>
    <row r="41" spans="1:3" x14ac:dyDescent="0.25">
      <c r="A41" s="8" t="s">
        <v>2194</v>
      </c>
      <c r="B41">
        <v>50514190</v>
      </c>
      <c r="C41" t="s">
        <v>2524</v>
      </c>
    </row>
    <row r="42" spans="1:3" x14ac:dyDescent="0.25">
      <c r="A42" s="8" t="s">
        <v>2195</v>
      </c>
      <c r="B42">
        <v>50514170</v>
      </c>
      <c r="C42" t="s">
        <v>2524</v>
      </c>
    </row>
    <row r="43" spans="1:3" x14ac:dyDescent="0.25">
      <c r="A43" s="8" t="s">
        <v>2196</v>
      </c>
      <c r="B43">
        <v>50514190</v>
      </c>
      <c r="C43" t="s">
        <v>2524</v>
      </c>
    </row>
    <row r="44" spans="1:3" x14ac:dyDescent="0.25">
      <c r="A44" s="8" t="s">
        <v>2197</v>
      </c>
      <c r="B44">
        <v>50514190</v>
      </c>
      <c r="C44" t="s">
        <v>2524</v>
      </c>
    </row>
    <row r="45" spans="1:3" x14ac:dyDescent="0.25">
      <c r="A45" s="8" t="s">
        <v>2198</v>
      </c>
      <c r="B45">
        <v>50514190</v>
      </c>
      <c r="C45" t="s">
        <v>2524</v>
      </c>
    </row>
    <row r="46" spans="1:3" x14ac:dyDescent="0.25">
      <c r="A46" s="8" t="s">
        <v>2199</v>
      </c>
      <c r="B46">
        <v>50514170</v>
      </c>
      <c r="C46" t="s">
        <v>2524</v>
      </c>
    </row>
    <row r="47" spans="1:3" x14ac:dyDescent="0.25">
      <c r="A47" s="8" t="s">
        <v>2200</v>
      </c>
      <c r="B47">
        <v>50514190</v>
      </c>
      <c r="C47" t="s">
        <v>2524</v>
      </c>
    </row>
    <row r="48" spans="1:3" x14ac:dyDescent="0.25">
      <c r="A48" s="8" t="s">
        <v>2201</v>
      </c>
      <c r="B48">
        <v>50514170</v>
      </c>
      <c r="C48" t="s">
        <v>2524</v>
      </c>
    </row>
    <row r="49" spans="1:3" x14ac:dyDescent="0.25">
      <c r="A49" s="8" t="s">
        <v>2202</v>
      </c>
      <c r="B49">
        <v>50514190</v>
      </c>
      <c r="C49" t="s">
        <v>2524</v>
      </c>
    </row>
    <row r="50" spans="1:3" x14ac:dyDescent="0.25">
      <c r="A50" s="8" t="s">
        <v>2203</v>
      </c>
      <c r="B50">
        <v>50514190</v>
      </c>
      <c r="C50" t="s">
        <v>2524</v>
      </c>
    </row>
    <row r="51" spans="1:3" x14ac:dyDescent="0.25">
      <c r="A51" s="8" t="s">
        <v>2204</v>
      </c>
      <c r="B51">
        <v>50514190</v>
      </c>
      <c r="C51" t="s">
        <v>2524</v>
      </c>
    </row>
    <row r="52" spans="1:3" x14ac:dyDescent="0.25">
      <c r="A52" s="8" t="s">
        <v>2205</v>
      </c>
      <c r="B52">
        <v>50514170</v>
      </c>
      <c r="C52" t="s">
        <v>2524</v>
      </c>
    </row>
    <row r="53" spans="1:3" x14ac:dyDescent="0.25">
      <c r="A53" s="8" t="s">
        <v>2206</v>
      </c>
      <c r="B53">
        <v>50514190</v>
      </c>
      <c r="C53" t="s">
        <v>2524</v>
      </c>
    </row>
    <row r="54" spans="1:3" x14ac:dyDescent="0.25">
      <c r="A54" s="8" t="s">
        <v>2207</v>
      </c>
      <c r="B54">
        <v>50514190</v>
      </c>
      <c r="C54" t="s">
        <v>2524</v>
      </c>
    </row>
    <row r="55" spans="1:3" x14ac:dyDescent="0.25">
      <c r="A55" s="8" t="s">
        <v>2208</v>
      </c>
      <c r="B55">
        <v>50514190</v>
      </c>
      <c r="C55" t="s">
        <v>2524</v>
      </c>
    </row>
    <row r="56" spans="1:3" x14ac:dyDescent="0.25">
      <c r="A56" s="8" t="s">
        <v>2209</v>
      </c>
      <c r="B56">
        <v>50514190</v>
      </c>
      <c r="C56" t="s">
        <v>2524</v>
      </c>
    </row>
    <row r="57" spans="1:3" x14ac:dyDescent="0.25">
      <c r="A57" s="8" t="s">
        <v>2210</v>
      </c>
      <c r="B57">
        <v>50514190</v>
      </c>
      <c r="C57" t="s">
        <v>2524</v>
      </c>
    </row>
    <row r="58" spans="1:3" x14ac:dyDescent="0.25">
      <c r="A58" s="8" t="s">
        <v>2211</v>
      </c>
      <c r="B58">
        <v>50514190</v>
      </c>
      <c r="C58" t="s">
        <v>2524</v>
      </c>
    </row>
    <row r="59" spans="1:3" x14ac:dyDescent="0.25">
      <c r="A59" s="8" t="s">
        <v>2212</v>
      </c>
      <c r="B59">
        <v>50514190</v>
      </c>
      <c r="C59" t="s">
        <v>2524</v>
      </c>
    </row>
    <row r="60" spans="1:3" x14ac:dyDescent="0.25">
      <c r="A60" s="8" t="s">
        <v>2213</v>
      </c>
      <c r="B60">
        <v>50514190</v>
      </c>
      <c r="C60" t="s">
        <v>2524</v>
      </c>
    </row>
    <row r="61" spans="1:3" x14ac:dyDescent="0.25">
      <c r="A61" s="8" t="s">
        <v>2214</v>
      </c>
      <c r="B61">
        <v>50514190</v>
      </c>
      <c r="C61" t="s">
        <v>2524</v>
      </c>
    </row>
    <row r="62" spans="1:3" x14ac:dyDescent="0.25">
      <c r="A62" s="8" t="s">
        <v>2215</v>
      </c>
      <c r="B62">
        <v>50514190</v>
      </c>
      <c r="C62" t="s">
        <v>2524</v>
      </c>
    </row>
    <row r="63" spans="1:3" x14ac:dyDescent="0.25">
      <c r="A63" s="8" t="s">
        <v>2216</v>
      </c>
      <c r="B63">
        <v>50514190</v>
      </c>
      <c r="C63" t="s">
        <v>2524</v>
      </c>
    </row>
    <row r="64" spans="1:3" x14ac:dyDescent="0.25">
      <c r="A64" s="8" t="s">
        <v>2217</v>
      </c>
      <c r="B64">
        <v>50514190</v>
      </c>
      <c r="C64" t="s">
        <v>2524</v>
      </c>
    </row>
    <row r="65" spans="1:3" x14ac:dyDescent="0.25">
      <c r="A65" s="8" t="s">
        <v>2218</v>
      </c>
      <c r="B65">
        <v>50514190</v>
      </c>
      <c r="C65" t="s">
        <v>2524</v>
      </c>
    </row>
    <row r="66" spans="1:3" x14ac:dyDescent="0.25">
      <c r="A66" s="8" t="s">
        <v>2219</v>
      </c>
      <c r="B66">
        <v>50514190</v>
      </c>
      <c r="C66" t="s">
        <v>2524</v>
      </c>
    </row>
    <row r="67" spans="1:3" x14ac:dyDescent="0.25">
      <c r="A67" s="8" t="s">
        <v>2220</v>
      </c>
      <c r="B67">
        <v>50514190</v>
      </c>
      <c r="C67" t="s">
        <v>2524</v>
      </c>
    </row>
    <row r="68" spans="1:3" x14ac:dyDescent="0.25">
      <c r="A68" s="8" t="s">
        <v>2221</v>
      </c>
      <c r="B68">
        <v>50514190</v>
      </c>
      <c r="C68" t="s">
        <v>2524</v>
      </c>
    </row>
    <row r="69" spans="1:3" x14ac:dyDescent="0.25">
      <c r="A69" s="8" t="s">
        <v>2222</v>
      </c>
      <c r="B69">
        <v>50514190</v>
      </c>
      <c r="C69" t="s">
        <v>2524</v>
      </c>
    </row>
    <row r="70" spans="1:3" x14ac:dyDescent="0.25">
      <c r="A70" s="8" t="s">
        <v>2223</v>
      </c>
      <c r="B70">
        <v>50514190</v>
      </c>
      <c r="C70" t="s">
        <v>2524</v>
      </c>
    </row>
    <row r="71" spans="1:3" x14ac:dyDescent="0.25">
      <c r="A71" s="8" t="s">
        <v>2224</v>
      </c>
      <c r="B71">
        <v>50514190</v>
      </c>
      <c r="C71" t="s">
        <v>2524</v>
      </c>
    </row>
    <row r="72" spans="1:3" x14ac:dyDescent="0.25">
      <c r="A72" s="8" t="s">
        <v>2225</v>
      </c>
      <c r="B72">
        <v>50514190</v>
      </c>
      <c r="C72" t="s">
        <v>2524</v>
      </c>
    </row>
    <row r="73" spans="1:3" x14ac:dyDescent="0.25">
      <c r="A73" s="8" t="s">
        <v>2226</v>
      </c>
      <c r="B73">
        <v>50514190</v>
      </c>
      <c r="C73" t="s">
        <v>2524</v>
      </c>
    </row>
    <row r="74" spans="1:3" x14ac:dyDescent="0.25">
      <c r="A74" s="8" t="s">
        <v>2227</v>
      </c>
      <c r="B74">
        <v>50514190</v>
      </c>
      <c r="C74" t="s">
        <v>2524</v>
      </c>
    </row>
    <row r="75" spans="1:3" x14ac:dyDescent="0.25">
      <c r="A75" s="8" t="s">
        <v>2228</v>
      </c>
      <c r="B75">
        <v>50514190</v>
      </c>
      <c r="C75" t="s">
        <v>2524</v>
      </c>
    </row>
    <row r="76" spans="1:3" x14ac:dyDescent="0.25">
      <c r="A76" s="8" t="s">
        <v>2229</v>
      </c>
      <c r="B76">
        <v>50514190</v>
      </c>
      <c r="C76" t="s">
        <v>2524</v>
      </c>
    </row>
    <row r="77" spans="1:3" x14ac:dyDescent="0.25">
      <c r="A77" s="8" t="s">
        <v>2230</v>
      </c>
      <c r="B77">
        <v>50514190</v>
      </c>
      <c r="C77" t="s">
        <v>2524</v>
      </c>
    </row>
    <row r="78" spans="1:3" x14ac:dyDescent="0.25">
      <c r="A78" s="8" t="s">
        <v>2231</v>
      </c>
      <c r="B78">
        <v>50514190</v>
      </c>
      <c r="C78" t="s">
        <v>2524</v>
      </c>
    </row>
    <row r="79" spans="1:3" x14ac:dyDescent="0.25">
      <c r="A79" s="8" t="s">
        <v>2232</v>
      </c>
      <c r="B79">
        <v>50514190</v>
      </c>
      <c r="C79" t="s">
        <v>2524</v>
      </c>
    </row>
    <row r="80" spans="1:3" x14ac:dyDescent="0.25">
      <c r="A80" s="8" t="s">
        <v>2233</v>
      </c>
      <c r="B80">
        <v>50514190</v>
      </c>
      <c r="C80" t="s">
        <v>2524</v>
      </c>
    </row>
    <row r="81" spans="1:3" x14ac:dyDescent="0.25">
      <c r="A81" s="8" t="s">
        <v>2234</v>
      </c>
      <c r="B81">
        <v>50514190</v>
      </c>
      <c r="C81" t="s">
        <v>2524</v>
      </c>
    </row>
    <row r="82" spans="1:3" x14ac:dyDescent="0.25">
      <c r="A82" s="8" t="s">
        <v>2235</v>
      </c>
      <c r="B82">
        <v>50514190</v>
      </c>
      <c r="C82" t="s">
        <v>2524</v>
      </c>
    </row>
    <row r="83" spans="1:3" x14ac:dyDescent="0.25">
      <c r="A83" s="8" t="s">
        <v>2236</v>
      </c>
      <c r="B83">
        <v>50514190</v>
      </c>
      <c r="C83" t="s">
        <v>2524</v>
      </c>
    </row>
    <row r="84" spans="1:3" x14ac:dyDescent="0.25">
      <c r="A84" s="8" t="s">
        <v>2237</v>
      </c>
      <c r="B84">
        <v>50514190</v>
      </c>
      <c r="C84" t="s">
        <v>2524</v>
      </c>
    </row>
    <row r="85" spans="1:3" x14ac:dyDescent="0.25">
      <c r="A85" s="8" t="s">
        <v>2238</v>
      </c>
      <c r="B85">
        <v>50514190</v>
      </c>
      <c r="C85" t="s">
        <v>2524</v>
      </c>
    </row>
    <row r="86" spans="1:3" x14ac:dyDescent="0.25">
      <c r="A86" s="8" t="s">
        <v>2239</v>
      </c>
      <c r="B86">
        <v>50514170</v>
      </c>
      <c r="C86" t="s">
        <v>2524</v>
      </c>
    </row>
    <row r="87" spans="1:3" x14ac:dyDescent="0.25">
      <c r="A87" s="8" t="s">
        <v>2240</v>
      </c>
      <c r="B87">
        <v>50514190</v>
      </c>
      <c r="C87" t="s">
        <v>2524</v>
      </c>
    </row>
    <row r="88" spans="1:3" x14ac:dyDescent="0.25">
      <c r="A88" s="8" t="s">
        <v>2241</v>
      </c>
      <c r="B88">
        <v>50514190</v>
      </c>
      <c r="C88" t="s">
        <v>2524</v>
      </c>
    </row>
    <row r="89" spans="1:3" x14ac:dyDescent="0.25">
      <c r="A89" s="8" t="s">
        <v>2242</v>
      </c>
      <c r="B89">
        <v>50514190</v>
      </c>
      <c r="C89" t="s">
        <v>2524</v>
      </c>
    </row>
    <row r="90" spans="1:3" x14ac:dyDescent="0.25">
      <c r="A90" s="8" t="s">
        <v>2243</v>
      </c>
      <c r="B90">
        <v>50514190</v>
      </c>
      <c r="C90" t="s">
        <v>2524</v>
      </c>
    </row>
    <row r="91" spans="1:3" x14ac:dyDescent="0.25">
      <c r="A91" s="8" t="s">
        <v>2244</v>
      </c>
      <c r="B91">
        <v>50514170</v>
      </c>
      <c r="C91" t="s">
        <v>2524</v>
      </c>
    </row>
    <row r="92" spans="1:3" x14ac:dyDescent="0.25">
      <c r="A92" s="8" t="s">
        <v>2245</v>
      </c>
      <c r="B92">
        <v>50514190</v>
      </c>
      <c r="C92" t="s">
        <v>2524</v>
      </c>
    </row>
    <row r="93" spans="1:3" x14ac:dyDescent="0.25">
      <c r="A93" s="8" t="s">
        <v>2246</v>
      </c>
      <c r="B93">
        <v>50514170</v>
      </c>
      <c r="C93" t="s">
        <v>2524</v>
      </c>
    </row>
    <row r="94" spans="1:3" x14ac:dyDescent="0.25">
      <c r="A94" s="8" t="s">
        <v>2247</v>
      </c>
      <c r="B94">
        <v>50514190</v>
      </c>
      <c r="C94" t="s">
        <v>2524</v>
      </c>
    </row>
    <row r="95" spans="1:3" x14ac:dyDescent="0.25">
      <c r="A95" s="8" t="s">
        <v>2248</v>
      </c>
      <c r="B95">
        <v>50514190</v>
      </c>
      <c r="C95" t="s">
        <v>2524</v>
      </c>
    </row>
    <row r="96" spans="1:3" x14ac:dyDescent="0.25">
      <c r="A96" s="8" t="s">
        <v>2249</v>
      </c>
      <c r="B96">
        <v>50514190</v>
      </c>
      <c r="C96" t="s">
        <v>2524</v>
      </c>
    </row>
    <row r="97" spans="1:3" x14ac:dyDescent="0.25">
      <c r="A97" s="8" t="s">
        <v>2250</v>
      </c>
      <c r="B97">
        <v>50514190</v>
      </c>
      <c r="C97" t="s">
        <v>2524</v>
      </c>
    </row>
    <row r="98" spans="1:3" x14ac:dyDescent="0.25">
      <c r="A98" s="8" t="s">
        <v>2251</v>
      </c>
      <c r="B98">
        <v>50514170</v>
      </c>
      <c r="C98" t="s">
        <v>2524</v>
      </c>
    </row>
    <row r="99" spans="1:3" x14ac:dyDescent="0.25">
      <c r="A99" s="8" t="s">
        <v>2252</v>
      </c>
      <c r="B99">
        <v>50514190</v>
      </c>
      <c r="C99" t="s">
        <v>2524</v>
      </c>
    </row>
    <row r="100" spans="1:3" x14ac:dyDescent="0.25">
      <c r="A100" s="8" t="s">
        <v>2253</v>
      </c>
      <c r="B100">
        <v>50514190</v>
      </c>
      <c r="C100" t="s">
        <v>2524</v>
      </c>
    </row>
    <row r="101" spans="1:3" x14ac:dyDescent="0.25">
      <c r="A101" s="8" t="s">
        <v>2254</v>
      </c>
      <c r="B101">
        <v>50514170</v>
      </c>
      <c r="C101" t="s">
        <v>2524</v>
      </c>
    </row>
    <row r="102" spans="1:3" x14ac:dyDescent="0.25">
      <c r="A102" s="8" t="s">
        <v>2255</v>
      </c>
      <c r="B102">
        <v>50514190</v>
      </c>
      <c r="C102" t="s">
        <v>2524</v>
      </c>
    </row>
    <row r="103" spans="1:3" x14ac:dyDescent="0.25">
      <c r="A103" s="8" t="s">
        <v>2256</v>
      </c>
      <c r="B103">
        <v>50514170</v>
      </c>
      <c r="C103" t="s">
        <v>2524</v>
      </c>
    </row>
    <row r="104" spans="1:3" x14ac:dyDescent="0.25">
      <c r="A104" s="8" t="s">
        <v>2257</v>
      </c>
      <c r="B104">
        <v>50514190</v>
      </c>
      <c r="C104" t="s">
        <v>2524</v>
      </c>
    </row>
    <row r="105" spans="1:3" x14ac:dyDescent="0.25">
      <c r="A105" s="8" t="s">
        <v>2258</v>
      </c>
      <c r="B105">
        <v>50514170</v>
      </c>
      <c r="C105" t="s">
        <v>2524</v>
      </c>
    </row>
    <row r="106" spans="1:3" x14ac:dyDescent="0.25">
      <c r="A106" s="8" t="s">
        <v>2259</v>
      </c>
      <c r="B106">
        <v>50514190</v>
      </c>
      <c r="C106" t="s">
        <v>2524</v>
      </c>
    </row>
    <row r="107" spans="1:3" x14ac:dyDescent="0.25">
      <c r="A107" s="8" t="s">
        <v>2260</v>
      </c>
      <c r="B107">
        <v>50514190</v>
      </c>
      <c r="C107" t="s">
        <v>2524</v>
      </c>
    </row>
    <row r="108" spans="1:3" x14ac:dyDescent="0.25">
      <c r="A108" s="8" t="s">
        <v>2261</v>
      </c>
      <c r="B108">
        <v>50514170</v>
      </c>
      <c r="C108" t="s">
        <v>2524</v>
      </c>
    </row>
    <row r="109" spans="1:3" x14ac:dyDescent="0.25">
      <c r="A109" s="8" t="s">
        <v>2262</v>
      </c>
      <c r="B109">
        <v>50514190</v>
      </c>
      <c r="C109" t="s">
        <v>2524</v>
      </c>
    </row>
    <row r="110" spans="1:3" x14ac:dyDescent="0.25">
      <c r="A110" s="8" t="s">
        <v>2263</v>
      </c>
      <c r="B110">
        <v>50514190</v>
      </c>
      <c r="C110" t="s">
        <v>2524</v>
      </c>
    </row>
    <row r="111" spans="1:3" x14ac:dyDescent="0.25">
      <c r="A111" s="8" t="s">
        <v>2264</v>
      </c>
      <c r="B111">
        <v>50514170</v>
      </c>
      <c r="C111" t="s">
        <v>2524</v>
      </c>
    </row>
    <row r="112" spans="1:3" x14ac:dyDescent="0.25">
      <c r="A112" s="8" t="s">
        <v>2265</v>
      </c>
      <c r="B112">
        <v>50514190</v>
      </c>
      <c r="C112" t="s">
        <v>2524</v>
      </c>
    </row>
    <row r="113" spans="1:3" x14ac:dyDescent="0.25">
      <c r="A113" s="8" t="s">
        <v>2266</v>
      </c>
      <c r="B113">
        <v>50514190</v>
      </c>
      <c r="C113" t="s">
        <v>2524</v>
      </c>
    </row>
    <row r="114" spans="1:3" x14ac:dyDescent="0.25">
      <c r="A114" s="8" t="s">
        <v>2267</v>
      </c>
      <c r="B114">
        <v>50514170</v>
      </c>
      <c r="C114" t="s">
        <v>2524</v>
      </c>
    </row>
    <row r="115" spans="1:3" x14ac:dyDescent="0.25">
      <c r="A115" s="8" t="s">
        <v>2268</v>
      </c>
      <c r="B115">
        <v>50514190</v>
      </c>
      <c r="C115" t="s">
        <v>2524</v>
      </c>
    </row>
    <row r="116" spans="1:3" x14ac:dyDescent="0.25">
      <c r="A116" s="8" t="s">
        <v>2269</v>
      </c>
      <c r="B116">
        <v>50514170</v>
      </c>
      <c r="C116" t="s">
        <v>2524</v>
      </c>
    </row>
    <row r="117" spans="1:3" x14ac:dyDescent="0.25">
      <c r="A117" s="8" t="s">
        <v>2270</v>
      </c>
      <c r="B117">
        <v>50514190</v>
      </c>
      <c r="C117" t="s">
        <v>2524</v>
      </c>
    </row>
    <row r="118" spans="1:3" x14ac:dyDescent="0.25">
      <c r="A118" s="8" t="s">
        <v>2271</v>
      </c>
      <c r="B118">
        <v>50514190</v>
      </c>
      <c r="C118" t="s">
        <v>2524</v>
      </c>
    </row>
    <row r="119" spans="1:3" x14ac:dyDescent="0.25">
      <c r="A119" s="8" t="s">
        <v>2272</v>
      </c>
      <c r="B119">
        <v>50514170</v>
      </c>
      <c r="C119" t="s">
        <v>2524</v>
      </c>
    </row>
    <row r="120" spans="1:3" x14ac:dyDescent="0.25">
      <c r="A120" s="8" t="s">
        <v>2273</v>
      </c>
      <c r="B120">
        <v>50514190</v>
      </c>
      <c r="C120" t="s">
        <v>2524</v>
      </c>
    </row>
    <row r="121" spans="1:3" x14ac:dyDescent="0.25">
      <c r="A121" s="8" t="s">
        <v>2274</v>
      </c>
      <c r="B121">
        <v>50514170</v>
      </c>
      <c r="C121" t="s">
        <v>2524</v>
      </c>
    </row>
    <row r="122" spans="1:3" x14ac:dyDescent="0.25">
      <c r="A122" s="8" t="s">
        <v>2275</v>
      </c>
      <c r="B122">
        <v>50514190</v>
      </c>
      <c r="C122" t="s">
        <v>2524</v>
      </c>
    </row>
    <row r="123" spans="1:3" x14ac:dyDescent="0.25">
      <c r="A123" s="8" t="s">
        <v>2276</v>
      </c>
      <c r="B123">
        <v>50514170</v>
      </c>
      <c r="C123" t="s">
        <v>2524</v>
      </c>
    </row>
    <row r="124" spans="1:3" x14ac:dyDescent="0.25">
      <c r="A124" s="8" t="s">
        <v>2277</v>
      </c>
      <c r="B124">
        <v>50514190</v>
      </c>
      <c r="C124" t="s">
        <v>2524</v>
      </c>
    </row>
    <row r="125" spans="1:3" x14ac:dyDescent="0.25">
      <c r="A125" s="8" t="s">
        <v>2278</v>
      </c>
      <c r="B125">
        <v>50514190</v>
      </c>
      <c r="C125" t="s">
        <v>2524</v>
      </c>
    </row>
    <row r="126" spans="1:3" x14ac:dyDescent="0.25">
      <c r="A126" s="8" t="s">
        <v>2279</v>
      </c>
      <c r="B126">
        <v>50514190</v>
      </c>
      <c r="C126" t="s">
        <v>2524</v>
      </c>
    </row>
    <row r="127" spans="1:3" x14ac:dyDescent="0.25">
      <c r="A127" s="8" t="s">
        <v>2280</v>
      </c>
      <c r="B127">
        <v>50514170</v>
      </c>
      <c r="C127" t="s">
        <v>2524</v>
      </c>
    </row>
    <row r="128" spans="1:3" x14ac:dyDescent="0.25">
      <c r="A128" s="8" t="s">
        <v>2281</v>
      </c>
      <c r="B128">
        <v>50514190</v>
      </c>
      <c r="C128" t="s">
        <v>2524</v>
      </c>
    </row>
    <row r="129" spans="1:3" x14ac:dyDescent="0.25">
      <c r="A129" s="8" t="s">
        <v>2282</v>
      </c>
      <c r="B129">
        <v>50514170</v>
      </c>
      <c r="C129" t="s">
        <v>2524</v>
      </c>
    </row>
    <row r="130" spans="1:3" x14ac:dyDescent="0.25">
      <c r="A130" s="8" t="s">
        <v>2283</v>
      </c>
      <c r="B130">
        <v>50514190</v>
      </c>
      <c r="C130" t="s">
        <v>2524</v>
      </c>
    </row>
    <row r="131" spans="1:3" x14ac:dyDescent="0.25">
      <c r="A131" s="8" t="s">
        <v>2284</v>
      </c>
      <c r="B131">
        <v>50514190</v>
      </c>
      <c r="C131" t="s">
        <v>2524</v>
      </c>
    </row>
    <row r="132" spans="1:3" x14ac:dyDescent="0.25">
      <c r="A132" s="8" t="s">
        <v>2285</v>
      </c>
      <c r="B132">
        <v>50514190</v>
      </c>
      <c r="C132" t="s">
        <v>2524</v>
      </c>
    </row>
    <row r="133" spans="1:3" x14ac:dyDescent="0.25">
      <c r="A133" s="8" t="s">
        <v>2286</v>
      </c>
      <c r="B133">
        <v>50514170</v>
      </c>
      <c r="C133" t="s">
        <v>2524</v>
      </c>
    </row>
    <row r="134" spans="1:3" x14ac:dyDescent="0.25">
      <c r="A134" s="8" t="s">
        <v>2287</v>
      </c>
      <c r="B134">
        <v>50514190</v>
      </c>
      <c r="C134" t="s">
        <v>2524</v>
      </c>
    </row>
    <row r="135" spans="1:3" x14ac:dyDescent="0.25">
      <c r="A135" s="8" t="s">
        <v>2288</v>
      </c>
      <c r="B135">
        <v>50514170</v>
      </c>
      <c r="C135" t="s">
        <v>2524</v>
      </c>
    </row>
    <row r="136" spans="1:3" x14ac:dyDescent="0.25">
      <c r="A136" s="8" t="s">
        <v>2289</v>
      </c>
      <c r="B136">
        <v>50514190</v>
      </c>
      <c r="C136" t="s">
        <v>2524</v>
      </c>
    </row>
    <row r="137" spans="1:3" x14ac:dyDescent="0.25">
      <c r="A137" s="8" t="s">
        <v>2290</v>
      </c>
      <c r="B137">
        <v>50514170</v>
      </c>
      <c r="C137" t="s">
        <v>2524</v>
      </c>
    </row>
    <row r="138" spans="1:3" x14ac:dyDescent="0.25">
      <c r="A138" s="8" t="s">
        <v>2291</v>
      </c>
      <c r="B138">
        <v>50514190</v>
      </c>
      <c r="C138" t="s">
        <v>2524</v>
      </c>
    </row>
    <row r="139" spans="1:3" x14ac:dyDescent="0.25">
      <c r="A139" s="8" t="s">
        <v>2292</v>
      </c>
      <c r="B139">
        <v>50514190</v>
      </c>
      <c r="C139" t="s">
        <v>2524</v>
      </c>
    </row>
    <row r="140" spans="1:3" x14ac:dyDescent="0.25">
      <c r="A140" s="8" t="s">
        <v>2293</v>
      </c>
      <c r="B140">
        <v>50514190</v>
      </c>
      <c r="C140" t="s">
        <v>2524</v>
      </c>
    </row>
    <row r="141" spans="1:3" x14ac:dyDescent="0.25">
      <c r="A141" s="8" t="s">
        <v>2294</v>
      </c>
      <c r="B141">
        <v>50514170</v>
      </c>
      <c r="C141" t="s">
        <v>2524</v>
      </c>
    </row>
    <row r="142" spans="1:3" x14ac:dyDescent="0.25">
      <c r="A142" s="8" t="s">
        <v>2295</v>
      </c>
      <c r="B142">
        <v>50514190</v>
      </c>
      <c r="C142" t="s">
        <v>2524</v>
      </c>
    </row>
    <row r="143" spans="1:3" x14ac:dyDescent="0.25">
      <c r="A143" s="8" t="s">
        <v>2296</v>
      </c>
      <c r="B143">
        <v>50514190</v>
      </c>
      <c r="C143" t="s">
        <v>2524</v>
      </c>
    </row>
    <row r="144" spans="1:3" x14ac:dyDescent="0.25">
      <c r="A144" s="8" t="s">
        <v>2297</v>
      </c>
      <c r="B144">
        <v>50514190</v>
      </c>
      <c r="C144" t="s">
        <v>2524</v>
      </c>
    </row>
    <row r="145" spans="1:3" x14ac:dyDescent="0.25">
      <c r="A145" s="8" t="s">
        <v>2298</v>
      </c>
      <c r="B145">
        <v>50514190</v>
      </c>
      <c r="C145" t="s">
        <v>2524</v>
      </c>
    </row>
    <row r="146" spans="1:3" x14ac:dyDescent="0.25">
      <c r="A146" s="8" t="s">
        <v>2299</v>
      </c>
      <c r="B146">
        <v>50514190</v>
      </c>
      <c r="C146" t="s">
        <v>2524</v>
      </c>
    </row>
    <row r="147" spans="1:3" x14ac:dyDescent="0.25">
      <c r="A147" s="8" t="s">
        <v>2300</v>
      </c>
      <c r="B147">
        <v>50514190</v>
      </c>
      <c r="C147" t="s">
        <v>2524</v>
      </c>
    </row>
    <row r="148" spans="1:3" x14ac:dyDescent="0.25">
      <c r="A148" s="8" t="s">
        <v>2301</v>
      </c>
      <c r="B148">
        <v>50514190</v>
      </c>
      <c r="C148" t="s">
        <v>2524</v>
      </c>
    </row>
    <row r="149" spans="1:3" x14ac:dyDescent="0.25">
      <c r="A149" s="8" t="s">
        <v>2302</v>
      </c>
      <c r="B149">
        <v>50514190</v>
      </c>
      <c r="C149" t="s">
        <v>2524</v>
      </c>
    </row>
    <row r="150" spans="1:3" x14ac:dyDescent="0.25">
      <c r="A150" s="8" t="s">
        <v>2303</v>
      </c>
      <c r="B150">
        <v>50514190</v>
      </c>
      <c r="C150" t="s">
        <v>2524</v>
      </c>
    </row>
    <row r="151" spans="1:3" x14ac:dyDescent="0.25">
      <c r="A151" s="8" t="s">
        <v>2304</v>
      </c>
      <c r="B151">
        <v>50514190</v>
      </c>
      <c r="C151" t="s">
        <v>2524</v>
      </c>
    </row>
    <row r="152" spans="1:3" x14ac:dyDescent="0.25">
      <c r="A152" s="8" t="s">
        <v>2305</v>
      </c>
      <c r="B152">
        <v>50514190</v>
      </c>
      <c r="C152" t="s">
        <v>2524</v>
      </c>
    </row>
    <row r="153" spans="1:3" x14ac:dyDescent="0.25">
      <c r="A153" s="8" t="s">
        <v>2306</v>
      </c>
      <c r="B153">
        <v>50514190</v>
      </c>
      <c r="C153" t="s">
        <v>2524</v>
      </c>
    </row>
    <row r="154" spans="1:3" x14ac:dyDescent="0.25">
      <c r="A154" s="8" t="s">
        <v>2307</v>
      </c>
      <c r="B154">
        <v>50514190</v>
      </c>
      <c r="C154" t="s">
        <v>2524</v>
      </c>
    </row>
    <row r="155" spans="1:3" x14ac:dyDescent="0.25">
      <c r="A155" s="8" t="s">
        <v>2308</v>
      </c>
      <c r="B155">
        <v>50514190</v>
      </c>
      <c r="C155" t="s">
        <v>2524</v>
      </c>
    </row>
    <row r="156" spans="1:3" x14ac:dyDescent="0.25">
      <c r="A156" s="8" t="s">
        <v>2309</v>
      </c>
      <c r="B156">
        <v>50514190</v>
      </c>
      <c r="C156" t="s">
        <v>2524</v>
      </c>
    </row>
    <row r="157" spans="1:3" x14ac:dyDescent="0.25">
      <c r="A157" s="8" t="s">
        <v>2310</v>
      </c>
      <c r="B157">
        <v>50514190</v>
      </c>
      <c r="C157" t="s">
        <v>2524</v>
      </c>
    </row>
    <row r="158" spans="1:3" x14ac:dyDescent="0.25">
      <c r="A158" s="8" t="s">
        <v>2311</v>
      </c>
      <c r="B158">
        <v>50514190</v>
      </c>
      <c r="C158" t="s">
        <v>2524</v>
      </c>
    </row>
    <row r="159" spans="1:3" x14ac:dyDescent="0.25">
      <c r="A159" s="8" t="s">
        <v>2312</v>
      </c>
      <c r="B159">
        <v>50514190</v>
      </c>
      <c r="C159" t="s">
        <v>2524</v>
      </c>
    </row>
    <row r="160" spans="1:3" x14ac:dyDescent="0.25">
      <c r="A160" s="8" t="s">
        <v>2313</v>
      </c>
      <c r="B160">
        <v>50514190</v>
      </c>
      <c r="C160" t="s">
        <v>2524</v>
      </c>
    </row>
    <row r="161" spans="1:3" x14ac:dyDescent="0.25">
      <c r="A161" s="8" t="s">
        <v>2314</v>
      </c>
      <c r="B161">
        <v>50514190</v>
      </c>
      <c r="C161" t="s">
        <v>2524</v>
      </c>
    </row>
    <row r="162" spans="1:3" x14ac:dyDescent="0.25">
      <c r="A162" s="8" t="s">
        <v>2315</v>
      </c>
      <c r="B162">
        <v>50514190</v>
      </c>
      <c r="C162" t="s">
        <v>2524</v>
      </c>
    </row>
    <row r="163" spans="1:3" x14ac:dyDescent="0.25">
      <c r="A163" s="8" t="s">
        <v>2316</v>
      </c>
      <c r="B163">
        <v>50514190</v>
      </c>
      <c r="C163" t="s">
        <v>2524</v>
      </c>
    </row>
    <row r="164" spans="1:3" x14ac:dyDescent="0.25">
      <c r="A164" s="8" t="s">
        <v>2317</v>
      </c>
      <c r="B164">
        <v>50514190</v>
      </c>
      <c r="C164" t="s">
        <v>2524</v>
      </c>
    </row>
    <row r="165" spans="1:3" x14ac:dyDescent="0.25">
      <c r="A165" s="8" t="s">
        <v>2318</v>
      </c>
      <c r="B165">
        <v>50514190</v>
      </c>
      <c r="C165" t="s">
        <v>2524</v>
      </c>
    </row>
    <row r="166" spans="1:3" x14ac:dyDescent="0.25">
      <c r="A166" s="8" t="s">
        <v>2319</v>
      </c>
      <c r="B166">
        <v>50514190</v>
      </c>
      <c r="C166" t="s">
        <v>2524</v>
      </c>
    </row>
    <row r="167" spans="1:3" x14ac:dyDescent="0.25">
      <c r="A167" s="8" t="s">
        <v>2320</v>
      </c>
      <c r="B167">
        <v>50514190</v>
      </c>
      <c r="C167" t="s">
        <v>2524</v>
      </c>
    </row>
    <row r="168" spans="1:3" x14ac:dyDescent="0.25">
      <c r="A168" s="8" t="s">
        <v>2321</v>
      </c>
      <c r="B168">
        <v>50514190</v>
      </c>
      <c r="C168" t="s">
        <v>2524</v>
      </c>
    </row>
    <row r="169" spans="1:3" x14ac:dyDescent="0.25">
      <c r="A169" s="8" t="s">
        <v>2322</v>
      </c>
      <c r="B169">
        <v>50514190</v>
      </c>
      <c r="C169" t="s">
        <v>2524</v>
      </c>
    </row>
    <row r="170" spans="1:3" x14ac:dyDescent="0.25">
      <c r="A170" s="8" t="s">
        <v>2323</v>
      </c>
      <c r="B170">
        <v>50514190</v>
      </c>
      <c r="C170" t="s">
        <v>2524</v>
      </c>
    </row>
    <row r="171" spans="1:3" x14ac:dyDescent="0.25">
      <c r="A171" s="8" t="s">
        <v>2324</v>
      </c>
      <c r="B171">
        <v>50514190</v>
      </c>
      <c r="C171" t="s">
        <v>2524</v>
      </c>
    </row>
    <row r="172" spans="1:3" x14ac:dyDescent="0.25">
      <c r="A172" s="8" t="s">
        <v>2325</v>
      </c>
      <c r="B172">
        <v>50514190</v>
      </c>
      <c r="C172" t="s">
        <v>2524</v>
      </c>
    </row>
    <row r="173" spans="1:3" x14ac:dyDescent="0.25">
      <c r="A173" s="8" t="s">
        <v>2326</v>
      </c>
      <c r="B173">
        <v>50514190</v>
      </c>
      <c r="C173" t="s">
        <v>2524</v>
      </c>
    </row>
    <row r="174" spans="1:3" x14ac:dyDescent="0.25">
      <c r="A174" s="8" t="s">
        <v>2327</v>
      </c>
      <c r="B174">
        <v>50514190</v>
      </c>
      <c r="C174" t="s">
        <v>2524</v>
      </c>
    </row>
    <row r="175" spans="1:3" x14ac:dyDescent="0.25">
      <c r="A175" s="8" t="s">
        <v>2328</v>
      </c>
      <c r="B175">
        <v>50514190</v>
      </c>
      <c r="C175" t="s">
        <v>2524</v>
      </c>
    </row>
    <row r="176" spans="1:3" x14ac:dyDescent="0.25">
      <c r="A176" s="8" t="s">
        <v>2329</v>
      </c>
      <c r="B176">
        <v>50514190</v>
      </c>
      <c r="C176" t="s">
        <v>2524</v>
      </c>
    </row>
    <row r="177" spans="1:3" x14ac:dyDescent="0.25">
      <c r="A177" s="8" t="s">
        <v>2330</v>
      </c>
      <c r="B177">
        <v>50514190</v>
      </c>
      <c r="C177" t="s">
        <v>2524</v>
      </c>
    </row>
    <row r="178" spans="1:3" x14ac:dyDescent="0.25">
      <c r="A178" s="8" t="s">
        <v>2353</v>
      </c>
      <c r="B178">
        <v>50514190</v>
      </c>
      <c r="C178" t="s">
        <v>2524</v>
      </c>
    </row>
    <row r="179" spans="1:3" x14ac:dyDescent="0.25">
      <c r="A179" s="8" t="s">
        <v>2354</v>
      </c>
      <c r="B179">
        <v>50514190</v>
      </c>
      <c r="C179" t="s">
        <v>2524</v>
      </c>
    </row>
    <row r="180" spans="1:3" x14ac:dyDescent="0.25">
      <c r="A180" s="8" t="s">
        <v>2355</v>
      </c>
      <c r="B180">
        <v>50514190</v>
      </c>
      <c r="C180" t="s">
        <v>2524</v>
      </c>
    </row>
    <row r="181" spans="1:3" x14ac:dyDescent="0.25">
      <c r="A181" s="8" t="s">
        <v>2356</v>
      </c>
      <c r="B181">
        <v>50514190</v>
      </c>
      <c r="C181" t="s">
        <v>2524</v>
      </c>
    </row>
    <row r="182" spans="1:3" x14ac:dyDescent="0.25">
      <c r="A182" s="8" t="s">
        <v>2357</v>
      </c>
      <c r="B182">
        <v>50514190</v>
      </c>
      <c r="C182" t="s">
        <v>2524</v>
      </c>
    </row>
    <row r="183" spans="1:3" x14ac:dyDescent="0.25">
      <c r="A183" s="8" t="s">
        <v>2358</v>
      </c>
      <c r="B183">
        <v>50514170</v>
      </c>
      <c r="C183" t="s">
        <v>2524</v>
      </c>
    </row>
    <row r="184" spans="1:3" x14ac:dyDescent="0.25">
      <c r="A184" s="8" t="s">
        <v>2359</v>
      </c>
      <c r="B184">
        <v>50514190</v>
      </c>
      <c r="C184" t="s">
        <v>2524</v>
      </c>
    </row>
    <row r="185" spans="1:3" x14ac:dyDescent="0.25">
      <c r="A185" s="8" t="s">
        <v>2360</v>
      </c>
      <c r="B185">
        <v>50514170</v>
      </c>
      <c r="C185" t="s">
        <v>2524</v>
      </c>
    </row>
    <row r="186" spans="1:3" x14ac:dyDescent="0.25">
      <c r="A186" s="8" t="s">
        <v>2361</v>
      </c>
      <c r="B186">
        <v>50514190</v>
      </c>
      <c r="C186" t="s">
        <v>2524</v>
      </c>
    </row>
    <row r="187" spans="1:3" x14ac:dyDescent="0.25">
      <c r="A187" s="8" t="s">
        <v>2362</v>
      </c>
      <c r="B187">
        <v>50514190</v>
      </c>
      <c r="C187" t="s">
        <v>2524</v>
      </c>
    </row>
    <row r="188" spans="1:3" x14ac:dyDescent="0.25">
      <c r="A188" s="8" t="s">
        <v>2363</v>
      </c>
      <c r="B188">
        <v>50514190</v>
      </c>
      <c r="C188" t="s">
        <v>2524</v>
      </c>
    </row>
    <row r="189" spans="1:3" x14ac:dyDescent="0.25">
      <c r="A189" s="8" t="s">
        <v>2364</v>
      </c>
      <c r="B189">
        <v>50514190</v>
      </c>
      <c r="C189" t="s">
        <v>2524</v>
      </c>
    </row>
    <row r="190" spans="1:3" x14ac:dyDescent="0.25">
      <c r="A190" s="8" t="s">
        <v>2365</v>
      </c>
      <c r="B190">
        <v>50514190</v>
      </c>
      <c r="C190" t="s">
        <v>2524</v>
      </c>
    </row>
    <row r="191" spans="1:3" x14ac:dyDescent="0.25">
      <c r="A191" s="8" t="s">
        <v>2366</v>
      </c>
      <c r="B191">
        <v>50514170</v>
      </c>
      <c r="C191" t="s">
        <v>2524</v>
      </c>
    </row>
    <row r="192" spans="1:3" x14ac:dyDescent="0.25">
      <c r="A192" s="8" t="s">
        <v>2367</v>
      </c>
      <c r="B192">
        <v>50514190</v>
      </c>
      <c r="C192" t="s">
        <v>2524</v>
      </c>
    </row>
    <row r="193" spans="1:3" x14ac:dyDescent="0.25">
      <c r="A193" s="8" t="s">
        <v>2368</v>
      </c>
      <c r="B193">
        <v>50514190</v>
      </c>
      <c r="C193" t="s">
        <v>2524</v>
      </c>
    </row>
    <row r="194" spans="1:3" x14ac:dyDescent="0.25">
      <c r="A194" s="8" t="s">
        <v>2369</v>
      </c>
      <c r="B194">
        <v>50514170</v>
      </c>
      <c r="C194" t="s">
        <v>2524</v>
      </c>
    </row>
    <row r="195" spans="1:3" x14ac:dyDescent="0.25">
      <c r="A195" s="8" t="s">
        <v>2370</v>
      </c>
      <c r="B195">
        <v>50514190</v>
      </c>
      <c r="C195" t="s">
        <v>2524</v>
      </c>
    </row>
    <row r="196" spans="1:3" x14ac:dyDescent="0.25">
      <c r="A196" s="8" t="s">
        <v>2371</v>
      </c>
      <c r="B196">
        <v>50514190</v>
      </c>
      <c r="C196" t="s">
        <v>2524</v>
      </c>
    </row>
    <row r="197" spans="1:3" x14ac:dyDescent="0.25">
      <c r="A197" s="8" t="s">
        <v>2372</v>
      </c>
      <c r="B197">
        <v>50514170</v>
      </c>
      <c r="C197" t="s">
        <v>2524</v>
      </c>
    </row>
    <row r="198" spans="1:3" x14ac:dyDescent="0.25">
      <c r="A198" s="8" t="s">
        <v>2373</v>
      </c>
      <c r="B198">
        <v>50514190</v>
      </c>
      <c r="C198" t="s">
        <v>2524</v>
      </c>
    </row>
    <row r="199" spans="1:3" x14ac:dyDescent="0.25">
      <c r="A199" s="8" t="s">
        <v>2374</v>
      </c>
      <c r="B199">
        <v>50514170</v>
      </c>
      <c r="C199" t="s">
        <v>2524</v>
      </c>
    </row>
    <row r="200" spans="1:3" x14ac:dyDescent="0.25">
      <c r="A200" s="8" t="s">
        <v>2375</v>
      </c>
      <c r="B200">
        <v>50514190</v>
      </c>
      <c r="C200" t="s">
        <v>2524</v>
      </c>
    </row>
    <row r="201" spans="1:3" x14ac:dyDescent="0.25">
      <c r="A201" s="8" t="s">
        <v>2376</v>
      </c>
      <c r="B201">
        <v>50514170</v>
      </c>
      <c r="C201" t="s">
        <v>2524</v>
      </c>
    </row>
    <row r="202" spans="1:3" x14ac:dyDescent="0.25">
      <c r="A202" s="8" t="s">
        <v>2377</v>
      </c>
      <c r="B202">
        <v>50514190</v>
      </c>
      <c r="C202" t="s">
        <v>2524</v>
      </c>
    </row>
    <row r="203" spans="1:3" x14ac:dyDescent="0.25">
      <c r="A203" s="8" t="s">
        <v>2378</v>
      </c>
      <c r="B203">
        <v>50514170</v>
      </c>
      <c r="C203" t="s">
        <v>2524</v>
      </c>
    </row>
    <row r="204" spans="1:3" x14ac:dyDescent="0.25">
      <c r="A204" s="8" t="s">
        <v>2379</v>
      </c>
      <c r="B204">
        <v>50514190</v>
      </c>
      <c r="C204" t="s">
        <v>2524</v>
      </c>
    </row>
    <row r="205" spans="1:3" x14ac:dyDescent="0.25">
      <c r="A205" s="8" t="s">
        <v>2380</v>
      </c>
      <c r="B205">
        <v>50514170</v>
      </c>
      <c r="C205" t="s">
        <v>2524</v>
      </c>
    </row>
    <row r="206" spans="1:3" x14ac:dyDescent="0.25">
      <c r="A206" s="8" t="s">
        <v>2381</v>
      </c>
      <c r="B206">
        <v>50514190</v>
      </c>
      <c r="C206" t="s">
        <v>2524</v>
      </c>
    </row>
    <row r="207" spans="1:3" x14ac:dyDescent="0.25">
      <c r="A207" s="8" t="s">
        <v>2382</v>
      </c>
      <c r="B207">
        <v>50514170</v>
      </c>
      <c r="C207" t="s">
        <v>2524</v>
      </c>
    </row>
    <row r="208" spans="1:3" x14ac:dyDescent="0.25">
      <c r="A208" s="8" t="s">
        <v>2383</v>
      </c>
      <c r="B208">
        <v>50514190</v>
      </c>
      <c r="C208" t="s">
        <v>2524</v>
      </c>
    </row>
    <row r="209" spans="1:3" x14ac:dyDescent="0.25">
      <c r="A209" s="8" t="s">
        <v>2384</v>
      </c>
      <c r="B209">
        <v>50514190</v>
      </c>
      <c r="C209" t="s">
        <v>2524</v>
      </c>
    </row>
    <row r="210" spans="1:3" x14ac:dyDescent="0.25">
      <c r="A210" s="8" t="s">
        <v>2385</v>
      </c>
      <c r="B210">
        <v>50514190</v>
      </c>
      <c r="C210" t="s">
        <v>2524</v>
      </c>
    </row>
    <row r="211" spans="1:3" x14ac:dyDescent="0.25">
      <c r="A211" s="8" t="s">
        <v>2386</v>
      </c>
      <c r="B211">
        <v>50514170</v>
      </c>
      <c r="C211" t="s">
        <v>2524</v>
      </c>
    </row>
    <row r="212" spans="1:3" x14ac:dyDescent="0.25">
      <c r="A212" s="8" t="s">
        <v>2387</v>
      </c>
      <c r="B212">
        <v>50514190</v>
      </c>
      <c r="C212" t="s">
        <v>2524</v>
      </c>
    </row>
    <row r="213" spans="1:3" x14ac:dyDescent="0.25">
      <c r="A213" s="8" t="s">
        <v>2388</v>
      </c>
      <c r="B213">
        <v>50514170</v>
      </c>
      <c r="C213" t="s">
        <v>2524</v>
      </c>
    </row>
    <row r="214" spans="1:3" x14ac:dyDescent="0.25">
      <c r="A214" s="8" t="s">
        <v>2389</v>
      </c>
      <c r="B214">
        <v>50514190</v>
      </c>
      <c r="C214" t="s">
        <v>2524</v>
      </c>
    </row>
    <row r="215" spans="1:3" x14ac:dyDescent="0.25">
      <c r="A215" s="8" t="s">
        <v>2390</v>
      </c>
      <c r="B215">
        <v>50514190</v>
      </c>
      <c r="C215" t="s">
        <v>2524</v>
      </c>
    </row>
    <row r="216" spans="1:3" x14ac:dyDescent="0.25">
      <c r="A216" s="8" t="s">
        <v>2391</v>
      </c>
      <c r="B216">
        <v>50514190</v>
      </c>
      <c r="C216" t="s">
        <v>2524</v>
      </c>
    </row>
    <row r="217" spans="1:3" x14ac:dyDescent="0.25">
      <c r="A217" s="8" t="s">
        <v>2392</v>
      </c>
      <c r="B217">
        <v>50514170</v>
      </c>
      <c r="C217" t="s">
        <v>2524</v>
      </c>
    </row>
    <row r="218" spans="1:3" x14ac:dyDescent="0.25">
      <c r="A218" s="8" t="s">
        <v>2393</v>
      </c>
      <c r="B218">
        <v>50514190</v>
      </c>
      <c r="C218" t="s">
        <v>2524</v>
      </c>
    </row>
    <row r="219" spans="1:3" x14ac:dyDescent="0.25">
      <c r="A219" s="8" t="s">
        <v>2394</v>
      </c>
      <c r="B219">
        <v>50514170</v>
      </c>
      <c r="C219" t="s">
        <v>2524</v>
      </c>
    </row>
    <row r="220" spans="1:3" x14ac:dyDescent="0.25">
      <c r="A220" s="8" t="s">
        <v>2395</v>
      </c>
      <c r="B220">
        <v>50514190</v>
      </c>
      <c r="C220" t="s">
        <v>2524</v>
      </c>
    </row>
    <row r="221" spans="1:3" x14ac:dyDescent="0.25">
      <c r="A221" s="8" t="s">
        <v>2396</v>
      </c>
      <c r="B221">
        <v>50514170</v>
      </c>
      <c r="C221" t="s">
        <v>2524</v>
      </c>
    </row>
    <row r="222" spans="1:3" x14ac:dyDescent="0.25">
      <c r="A222" s="8" t="s">
        <v>2397</v>
      </c>
      <c r="B222">
        <v>50514190</v>
      </c>
      <c r="C222" t="s">
        <v>2524</v>
      </c>
    </row>
    <row r="223" spans="1:3" x14ac:dyDescent="0.25">
      <c r="A223" s="8" t="s">
        <v>2398</v>
      </c>
      <c r="B223">
        <v>50514170</v>
      </c>
      <c r="C223" t="s">
        <v>2524</v>
      </c>
    </row>
    <row r="224" spans="1:3" x14ac:dyDescent="0.25">
      <c r="A224" s="8" t="s">
        <v>2399</v>
      </c>
      <c r="B224">
        <v>50514190</v>
      </c>
      <c r="C224" t="s">
        <v>2524</v>
      </c>
    </row>
    <row r="225" spans="1:3" x14ac:dyDescent="0.25">
      <c r="A225" s="8" t="s">
        <v>2400</v>
      </c>
      <c r="B225">
        <v>50514190</v>
      </c>
      <c r="C225" t="s">
        <v>2524</v>
      </c>
    </row>
    <row r="226" spans="1:3" x14ac:dyDescent="0.25">
      <c r="A226" s="8" t="s">
        <v>2401</v>
      </c>
      <c r="B226">
        <v>50514170</v>
      </c>
      <c r="C226" t="s">
        <v>2524</v>
      </c>
    </row>
    <row r="227" spans="1:3" x14ac:dyDescent="0.25">
      <c r="A227" s="8" t="s">
        <v>2402</v>
      </c>
      <c r="B227">
        <v>50514190</v>
      </c>
      <c r="C227" t="s">
        <v>2524</v>
      </c>
    </row>
    <row r="228" spans="1:3" x14ac:dyDescent="0.25">
      <c r="A228" s="8" t="s">
        <v>2403</v>
      </c>
      <c r="B228">
        <v>50514190</v>
      </c>
      <c r="C228" t="s">
        <v>2524</v>
      </c>
    </row>
    <row r="229" spans="1:3" x14ac:dyDescent="0.25">
      <c r="A229" s="8" t="s">
        <v>2404</v>
      </c>
      <c r="B229">
        <v>50514170</v>
      </c>
      <c r="C229" t="s">
        <v>2524</v>
      </c>
    </row>
    <row r="230" spans="1:3" x14ac:dyDescent="0.25">
      <c r="A230" s="8" t="s">
        <v>2405</v>
      </c>
      <c r="B230">
        <v>50514190</v>
      </c>
      <c r="C230" t="s">
        <v>2524</v>
      </c>
    </row>
    <row r="231" spans="1:3" x14ac:dyDescent="0.25">
      <c r="A231" s="8" t="s">
        <v>2406</v>
      </c>
      <c r="B231">
        <v>50514190</v>
      </c>
      <c r="C231" t="s">
        <v>2524</v>
      </c>
    </row>
    <row r="232" spans="1:3" x14ac:dyDescent="0.25">
      <c r="A232" s="8" t="s">
        <v>2407</v>
      </c>
      <c r="B232">
        <v>50514190</v>
      </c>
      <c r="C232" t="s">
        <v>2524</v>
      </c>
    </row>
    <row r="233" spans="1:3" x14ac:dyDescent="0.25">
      <c r="A233" s="8" t="s">
        <v>2408</v>
      </c>
      <c r="B233">
        <v>50514170</v>
      </c>
      <c r="C233" t="s">
        <v>2524</v>
      </c>
    </row>
    <row r="234" spans="1:3" x14ac:dyDescent="0.25">
      <c r="A234" s="8" t="s">
        <v>2409</v>
      </c>
      <c r="B234">
        <v>50514190</v>
      </c>
      <c r="C234" t="s">
        <v>2524</v>
      </c>
    </row>
    <row r="235" spans="1:3" x14ac:dyDescent="0.25">
      <c r="A235" s="8" t="s">
        <v>2410</v>
      </c>
      <c r="B235">
        <v>50514170</v>
      </c>
      <c r="C235" t="s">
        <v>2524</v>
      </c>
    </row>
    <row r="236" spans="1:3" x14ac:dyDescent="0.25">
      <c r="A236" s="8" t="s">
        <v>2411</v>
      </c>
      <c r="B236">
        <v>50514190</v>
      </c>
      <c r="C236" t="s">
        <v>2524</v>
      </c>
    </row>
    <row r="237" spans="1:3" x14ac:dyDescent="0.25">
      <c r="A237" s="8" t="s">
        <v>2412</v>
      </c>
      <c r="B237">
        <v>50514190</v>
      </c>
      <c r="C237" t="s">
        <v>2524</v>
      </c>
    </row>
    <row r="238" spans="1:3" x14ac:dyDescent="0.25">
      <c r="A238" s="8" t="s">
        <v>2413</v>
      </c>
      <c r="B238">
        <v>50514190</v>
      </c>
      <c r="C238" t="s">
        <v>2524</v>
      </c>
    </row>
    <row r="239" spans="1:3" x14ac:dyDescent="0.25">
      <c r="A239" s="8" t="s">
        <v>2414</v>
      </c>
      <c r="B239">
        <v>50514170</v>
      </c>
      <c r="C239" t="s">
        <v>2524</v>
      </c>
    </row>
    <row r="240" spans="1:3" x14ac:dyDescent="0.25">
      <c r="A240" s="8" t="s">
        <v>2415</v>
      </c>
      <c r="B240">
        <v>50514190</v>
      </c>
      <c r="C240" t="s">
        <v>2524</v>
      </c>
    </row>
    <row r="241" spans="1:3" x14ac:dyDescent="0.25">
      <c r="A241" s="8" t="s">
        <v>2416</v>
      </c>
      <c r="B241">
        <v>50514170</v>
      </c>
      <c r="C241" t="s">
        <v>2524</v>
      </c>
    </row>
    <row r="242" spans="1:3" x14ac:dyDescent="0.25">
      <c r="A242" s="8" t="s">
        <v>2417</v>
      </c>
      <c r="B242">
        <v>50514190</v>
      </c>
      <c r="C242" t="s">
        <v>2524</v>
      </c>
    </row>
    <row r="243" spans="1:3" x14ac:dyDescent="0.25">
      <c r="A243" s="8" t="s">
        <v>2418</v>
      </c>
      <c r="B243">
        <v>50514190</v>
      </c>
      <c r="C243" t="s">
        <v>2524</v>
      </c>
    </row>
    <row r="244" spans="1:3" x14ac:dyDescent="0.25">
      <c r="A244" s="8" t="s">
        <v>2419</v>
      </c>
      <c r="B244">
        <v>50514190</v>
      </c>
      <c r="C244" t="s">
        <v>2524</v>
      </c>
    </row>
    <row r="245" spans="1:3" x14ac:dyDescent="0.25">
      <c r="A245" s="8" t="s">
        <v>2420</v>
      </c>
      <c r="B245">
        <v>50514190</v>
      </c>
      <c r="C245" t="s">
        <v>2524</v>
      </c>
    </row>
    <row r="246" spans="1:3" x14ac:dyDescent="0.25">
      <c r="A246" s="8" t="s">
        <v>2421</v>
      </c>
      <c r="B246">
        <v>50514190</v>
      </c>
      <c r="C246" t="s">
        <v>2524</v>
      </c>
    </row>
    <row r="247" spans="1:3" x14ac:dyDescent="0.25">
      <c r="A247" s="8" t="s">
        <v>2422</v>
      </c>
      <c r="B247">
        <v>50514190</v>
      </c>
      <c r="C247" t="s">
        <v>2524</v>
      </c>
    </row>
    <row r="248" spans="1:3" x14ac:dyDescent="0.25">
      <c r="A248" s="8" t="s">
        <v>2423</v>
      </c>
      <c r="B248">
        <v>50514190</v>
      </c>
      <c r="C248" t="s">
        <v>2524</v>
      </c>
    </row>
    <row r="249" spans="1:3" x14ac:dyDescent="0.25">
      <c r="A249" s="8" t="s">
        <v>2424</v>
      </c>
      <c r="B249">
        <v>50514190</v>
      </c>
      <c r="C249" t="s">
        <v>2524</v>
      </c>
    </row>
    <row r="250" spans="1:3" x14ac:dyDescent="0.25">
      <c r="A250" s="8" t="s">
        <v>2425</v>
      </c>
      <c r="B250">
        <v>50514190</v>
      </c>
      <c r="C250" t="s">
        <v>2524</v>
      </c>
    </row>
    <row r="251" spans="1:3" x14ac:dyDescent="0.25">
      <c r="A251" s="8" t="s">
        <v>2426</v>
      </c>
      <c r="B251">
        <v>50514190</v>
      </c>
      <c r="C251" t="s">
        <v>2524</v>
      </c>
    </row>
    <row r="252" spans="1:3" x14ac:dyDescent="0.25">
      <c r="A252" s="8" t="s">
        <v>2427</v>
      </c>
      <c r="B252">
        <v>50514190</v>
      </c>
      <c r="C252" t="s">
        <v>2524</v>
      </c>
    </row>
    <row r="253" spans="1:3" x14ac:dyDescent="0.25">
      <c r="A253" s="8" t="s">
        <v>2428</v>
      </c>
      <c r="B253">
        <v>50514190</v>
      </c>
      <c r="C253" t="s">
        <v>2524</v>
      </c>
    </row>
    <row r="254" spans="1:3" x14ac:dyDescent="0.25">
      <c r="A254" s="8" t="s">
        <v>2429</v>
      </c>
      <c r="B254">
        <v>50514190</v>
      </c>
      <c r="C254" t="s">
        <v>2524</v>
      </c>
    </row>
    <row r="255" spans="1:3" x14ac:dyDescent="0.25">
      <c r="A255" s="8" t="s">
        <v>2430</v>
      </c>
      <c r="B255">
        <v>50514190</v>
      </c>
      <c r="C255" t="s">
        <v>2524</v>
      </c>
    </row>
    <row r="256" spans="1:3" x14ac:dyDescent="0.25">
      <c r="A256" s="8" t="s">
        <v>2431</v>
      </c>
      <c r="B256">
        <v>50514190</v>
      </c>
      <c r="C256" t="s">
        <v>2524</v>
      </c>
    </row>
    <row r="257" spans="1:3" x14ac:dyDescent="0.25">
      <c r="A257" s="8" t="s">
        <v>2432</v>
      </c>
      <c r="B257">
        <v>50514190</v>
      </c>
      <c r="C257" t="s">
        <v>2524</v>
      </c>
    </row>
    <row r="258" spans="1:3" x14ac:dyDescent="0.25">
      <c r="A258" s="8" t="s">
        <v>2433</v>
      </c>
      <c r="B258">
        <v>50514170</v>
      </c>
      <c r="C258" t="s">
        <v>2524</v>
      </c>
    </row>
    <row r="259" spans="1:3" x14ac:dyDescent="0.25">
      <c r="A259" s="8" t="s">
        <v>2434</v>
      </c>
      <c r="B259">
        <v>50514190</v>
      </c>
      <c r="C259" t="s">
        <v>2524</v>
      </c>
    </row>
    <row r="260" spans="1:3" x14ac:dyDescent="0.25">
      <c r="A260" s="8" t="s">
        <v>2435</v>
      </c>
      <c r="B260">
        <v>50514190</v>
      </c>
      <c r="C260" t="s">
        <v>2524</v>
      </c>
    </row>
    <row r="261" spans="1:3" x14ac:dyDescent="0.25">
      <c r="A261" s="8" t="s">
        <v>2436</v>
      </c>
      <c r="B261">
        <v>50514190</v>
      </c>
      <c r="C261" t="s">
        <v>2524</v>
      </c>
    </row>
    <row r="262" spans="1:3" x14ac:dyDescent="0.25">
      <c r="A262" s="8" t="s">
        <v>2437</v>
      </c>
      <c r="B262">
        <v>50514190</v>
      </c>
      <c r="C262" t="s">
        <v>2524</v>
      </c>
    </row>
    <row r="263" spans="1:3" x14ac:dyDescent="0.25">
      <c r="A263" s="8" t="s">
        <v>2438</v>
      </c>
      <c r="B263">
        <v>50514190</v>
      </c>
      <c r="C263" t="s">
        <v>2524</v>
      </c>
    </row>
    <row r="264" spans="1:3" x14ac:dyDescent="0.25">
      <c r="A264" s="8" t="s">
        <v>2439</v>
      </c>
      <c r="B264">
        <v>50514190</v>
      </c>
      <c r="C264" t="s">
        <v>2524</v>
      </c>
    </row>
    <row r="265" spans="1:3" x14ac:dyDescent="0.25">
      <c r="A265" s="8" t="s">
        <v>2440</v>
      </c>
      <c r="B265">
        <v>50514190</v>
      </c>
      <c r="C265" t="s">
        <v>2524</v>
      </c>
    </row>
    <row r="266" spans="1:3" x14ac:dyDescent="0.25">
      <c r="A266" s="8" t="s">
        <v>2441</v>
      </c>
      <c r="B266">
        <v>50514190</v>
      </c>
      <c r="C266" t="s">
        <v>2524</v>
      </c>
    </row>
    <row r="267" spans="1:3" x14ac:dyDescent="0.25">
      <c r="A267" s="8" t="s">
        <v>2442</v>
      </c>
      <c r="B267">
        <v>50514190</v>
      </c>
      <c r="C267" t="s">
        <v>2524</v>
      </c>
    </row>
    <row r="268" spans="1:3" x14ac:dyDescent="0.25">
      <c r="A268" s="8" t="s">
        <v>2443</v>
      </c>
      <c r="B268">
        <v>50514190</v>
      </c>
      <c r="C268" t="s">
        <v>2524</v>
      </c>
    </row>
    <row r="269" spans="1:3" x14ac:dyDescent="0.25">
      <c r="A269" s="8" t="s">
        <v>2444</v>
      </c>
      <c r="B269">
        <v>50514190</v>
      </c>
      <c r="C269" t="s">
        <v>2524</v>
      </c>
    </row>
    <row r="270" spans="1:3" x14ac:dyDescent="0.25">
      <c r="A270" s="8" t="s">
        <v>2445</v>
      </c>
      <c r="B270">
        <v>50514190</v>
      </c>
      <c r="C270" t="s">
        <v>2524</v>
      </c>
    </row>
    <row r="271" spans="1:3" x14ac:dyDescent="0.25">
      <c r="A271" s="8" t="s">
        <v>2446</v>
      </c>
      <c r="B271">
        <v>50514190</v>
      </c>
      <c r="C271" t="s">
        <v>2524</v>
      </c>
    </row>
    <row r="272" spans="1:3" x14ac:dyDescent="0.25">
      <c r="A272" s="8" t="s">
        <v>2447</v>
      </c>
      <c r="B272">
        <v>50514190</v>
      </c>
      <c r="C272" t="s">
        <v>2524</v>
      </c>
    </row>
    <row r="273" spans="1:3" x14ac:dyDescent="0.25">
      <c r="A273" s="8" t="s">
        <v>2448</v>
      </c>
      <c r="B273">
        <v>50514190</v>
      </c>
      <c r="C273" t="s">
        <v>2524</v>
      </c>
    </row>
    <row r="274" spans="1:3" x14ac:dyDescent="0.25">
      <c r="A274" s="8" t="s">
        <v>2449</v>
      </c>
      <c r="B274">
        <v>50514190</v>
      </c>
      <c r="C274" t="s">
        <v>2524</v>
      </c>
    </row>
    <row r="275" spans="1:3" x14ac:dyDescent="0.25">
      <c r="A275" s="8" t="s">
        <v>2450</v>
      </c>
      <c r="B275">
        <v>50517190</v>
      </c>
      <c r="C275" t="s">
        <v>2524</v>
      </c>
    </row>
    <row r="276" spans="1:3" x14ac:dyDescent="0.25">
      <c r="A276" s="8" t="s">
        <v>2451</v>
      </c>
      <c r="B276">
        <v>50517190</v>
      </c>
      <c r="C276" t="s">
        <v>2524</v>
      </c>
    </row>
    <row r="277" spans="1:3" x14ac:dyDescent="0.25">
      <c r="A277" s="8" t="s">
        <v>2452</v>
      </c>
      <c r="B277">
        <v>50517190</v>
      </c>
      <c r="C277" t="s">
        <v>2524</v>
      </c>
    </row>
    <row r="278" spans="1:3" x14ac:dyDescent="0.25">
      <c r="A278" s="8" t="s">
        <v>2453</v>
      </c>
      <c r="B278">
        <v>50517190</v>
      </c>
      <c r="C278" t="s">
        <v>2524</v>
      </c>
    </row>
    <row r="279" spans="1:3" x14ac:dyDescent="0.25">
      <c r="A279" s="8" t="s">
        <v>2454</v>
      </c>
      <c r="B279">
        <v>50517190</v>
      </c>
      <c r="C279" t="s">
        <v>2524</v>
      </c>
    </row>
    <row r="280" spans="1:3" x14ac:dyDescent="0.25">
      <c r="A280" s="8" t="s">
        <v>2455</v>
      </c>
      <c r="B280">
        <v>50517170</v>
      </c>
      <c r="C280" t="s">
        <v>2524</v>
      </c>
    </row>
    <row r="281" spans="1:3" x14ac:dyDescent="0.25">
      <c r="A281" s="8" t="s">
        <v>2456</v>
      </c>
      <c r="B281">
        <v>50517190</v>
      </c>
      <c r="C281" t="s">
        <v>2524</v>
      </c>
    </row>
    <row r="282" spans="1:3" x14ac:dyDescent="0.25">
      <c r="A282" s="8" t="s">
        <v>2457</v>
      </c>
      <c r="B282">
        <v>50517190</v>
      </c>
      <c r="C282" t="s">
        <v>2524</v>
      </c>
    </row>
    <row r="283" spans="1:3" x14ac:dyDescent="0.25">
      <c r="A283" s="8" t="s">
        <v>2458</v>
      </c>
      <c r="B283">
        <v>50517190</v>
      </c>
      <c r="C283" t="s">
        <v>2524</v>
      </c>
    </row>
    <row r="284" spans="1:3" x14ac:dyDescent="0.25">
      <c r="A284" s="8" t="s">
        <v>2459</v>
      </c>
      <c r="B284">
        <v>50517170</v>
      </c>
      <c r="C284" t="s">
        <v>2524</v>
      </c>
    </row>
    <row r="285" spans="1:3" x14ac:dyDescent="0.25">
      <c r="A285" s="8" t="s">
        <v>2460</v>
      </c>
      <c r="B285">
        <v>50517190</v>
      </c>
      <c r="C285" t="s">
        <v>2524</v>
      </c>
    </row>
    <row r="286" spans="1:3" x14ac:dyDescent="0.25">
      <c r="A286" s="8" t="s">
        <v>2461</v>
      </c>
      <c r="B286">
        <v>50517170</v>
      </c>
      <c r="C286" t="s">
        <v>2524</v>
      </c>
    </row>
    <row r="287" spans="1:3" x14ac:dyDescent="0.25">
      <c r="A287" s="8" t="s">
        <v>2462</v>
      </c>
      <c r="B287">
        <v>50517190</v>
      </c>
      <c r="C287" t="s">
        <v>2524</v>
      </c>
    </row>
    <row r="288" spans="1:3" x14ac:dyDescent="0.25">
      <c r="A288" s="8" t="s">
        <v>2463</v>
      </c>
      <c r="B288">
        <v>50517170</v>
      </c>
      <c r="C288" t="s">
        <v>2524</v>
      </c>
    </row>
    <row r="289" spans="1:3" x14ac:dyDescent="0.25">
      <c r="A289" s="8" t="s">
        <v>2464</v>
      </c>
      <c r="B289">
        <v>50517190</v>
      </c>
      <c r="C289" t="s">
        <v>2524</v>
      </c>
    </row>
    <row r="290" spans="1:3" x14ac:dyDescent="0.25">
      <c r="A290" s="8" t="s">
        <v>2465</v>
      </c>
      <c r="B290">
        <v>50517190</v>
      </c>
      <c r="C290" t="s">
        <v>2524</v>
      </c>
    </row>
    <row r="291" spans="1:3" x14ac:dyDescent="0.25">
      <c r="A291" s="8" t="s">
        <v>2466</v>
      </c>
      <c r="B291">
        <v>50517170</v>
      </c>
      <c r="C291" t="s">
        <v>2524</v>
      </c>
    </row>
    <row r="292" spans="1:3" x14ac:dyDescent="0.25">
      <c r="A292" s="8" t="s">
        <v>2467</v>
      </c>
      <c r="B292">
        <v>50517190</v>
      </c>
      <c r="C292" t="s">
        <v>2524</v>
      </c>
    </row>
    <row r="293" spans="1:3" x14ac:dyDescent="0.25">
      <c r="A293" s="8" t="s">
        <v>2468</v>
      </c>
      <c r="B293">
        <v>50517190</v>
      </c>
      <c r="C293" t="s">
        <v>2524</v>
      </c>
    </row>
    <row r="294" spans="1:3" x14ac:dyDescent="0.25">
      <c r="A294" s="8" t="s">
        <v>2469</v>
      </c>
      <c r="B294">
        <v>50517170</v>
      </c>
      <c r="C294" t="s">
        <v>2524</v>
      </c>
    </row>
    <row r="295" spans="1:3" x14ac:dyDescent="0.25">
      <c r="A295" s="8" t="s">
        <v>2470</v>
      </c>
      <c r="B295">
        <v>50517190</v>
      </c>
      <c r="C295" t="s">
        <v>2524</v>
      </c>
    </row>
    <row r="296" spans="1:3" x14ac:dyDescent="0.25">
      <c r="A296" s="8" t="s">
        <v>2471</v>
      </c>
      <c r="B296">
        <v>50517170</v>
      </c>
      <c r="C296" t="s">
        <v>2524</v>
      </c>
    </row>
    <row r="297" spans="1:3" x14ac:dyDescent="0.25">
      <c r="A297" s="8" t="s">
        <v>2472</v>
      </c>
      <c r="B297">
        <v>50517190</v>
      </c>
      <c r="C297" t="s">
        <v>2524</v>
      </c>
    </row>
    <row r="298" spans="1:3" x14ac:dyDescent="0.25">
      <c r="A298" s="8" t="s">
        <v>2473</v>
      </c>
      <c r="B298">
        <v>50517170</v>
      </c>
      <c r="C298" t="s">
        <v>2524</v>
      </c>
    </row>
    <row r="299" spans="1:3" x14ac:dyDescent="0.25">
      <c r="A299" s="8" t="s">
        <v>2474</v>
      </c>
      <c r="B299">
        <v>50517190</v>
      </c>
      <c r="C299" t="s">
        <v>2524</v>
      </c>
    </row>
    <row r="300" spans="1:3" x14ac:dyDescent="0.25">
      <c r="A300" s="8" t="s">
        <v>2475</v>
      </c>
      <c r="B300">
        <v>50517170</v>
      </c>
      <c r="C300" t="s">
        <v>2524</v>
      </c>
    </row>
    <row r="301" spans="1:3" x14ac:dyDescent="0.25">
      <c r="A301" s="8" t="s">
        <v>2476</v>
      </c>
      <c r="B301">
        <v>50517190</v>
      </c>
      <c r="C301" t="s">
        <v>2524</v>
      </c>
    </row>
    <row r="302" spans="1:3" x14ac:dyDescent="0.25">
      <c r="A302" s="8" t="s">
        <v>2477</v>
      </c>
      <c r="B302">
        <v>50517170</v>
      </c>
      <c r="C302" t="s">
        <v>2524</v>
      </c>
    </row>
    <row r="303" spans="1:3" x14ac:dyDescent="0.25">
      <c r="A303" s="8" t="s">
        <v>2478</v>
      </c>
      <c r="B303">
        <v>50517190</v>
      </c>
      <c r="C303" t="s">
        <v>2524</v>
      </c>
    </row>
    <row r="304" spans="1:3" x14ac:dyDescent="0.25">
      <c r="A304" s="8" t="s">
        <v>2479</v>
      </c>
      <c r="B304">
        <v>50517190</v>
      </c>
      <c r="C304" t="s">
        <v>2524</v>
      </c>
    </row>
    <row r="305" spans="1:3" x14ac:dyDescent="0.25">
      <c r="A305" s="8" t="s">
        <v>2480</v>
      </c>
      <c r="B305">
        <v>50517170</v>
      </c>
      <c r="C305" t="s">
        <v>2524</v>
      </c>
    </row>
    <row r="306" spans="1:3" x14ac:dyDescent="0.25">
      <c r="A306" s="8" t="s">
        <v>2481</v>
      </c>
      <c r="B306">
        <v>50517190</v>
      </c>
      <c r="C306" t="s">
        <v>2524</v>
      </c>
    </row>
    <row r="307" spans="1:3" x14ac:dyDescent="0.25">
      <c r="A307" s="8" t="s">
        <v>2482</v>
      </c>
      <c r="B307">
        <v>50517190</v>
      </c>
      <c r="C307" t="s">
        <v>2524</v>
      </c>
    </row>
    <row r="308" spans="1:3" x14ac:dyDescent="0.25">
      <c r="A308" s="8" t="s">
        <v>2483</v>
      </c>
      <c r="B308">
        <v>50517190</v>
      </c>
      <c r="C308" t="s">
        <v>2524</v>
      </c>
    </row>
    <row r="309" spans="1:3" x14ac:dyDescent="0.25">
      <c r="A309" s="8" t="s">
        <v>2484</v>
      </c>
      <c r="B309">
        <v>50517190</v>
      </c>
      <c r="C309" t="s">
        <v>2524</v>
      </c>
    </row>
    <row r="310" spans="1:3" x14ac:dyDescent="0.25">
      <c r="A310" s="8" t="s">
        <v>2485</v>
      </c>
      <c r="B310">
        <v>50517170</v>
      </c>
      <c r="C310" t="s">
        <v>2524</v>
      </c>
    </row>
    <row r="311" spans="1:3" x14ac:dyDescent="0.25">
      <c r="A311" s="8" t="s">
        <v>2486</v>
      </c>
      <c r="B311">
        <v>50517190</v>
      </c>
      <c r="C311" t="s">
        <v>2524</v>
      </c>
    </row>
    <row r="312" spans="1:3" x14ac:dyDescent="0.25">
      <c r="A312" s="8" t="s">
        <v>2487</v>
      </c>
      <c r="B312">
        <v>50517190</v>
      </c>
      <c r="C312" t="s">
        <v>2524</v>
      </c>
    </row>
    <row r="313" spans="1:3" x14ac:dyDescent="0.25">
      <c r="A313" s="8" t="s">
        <v>2488</v>
      </c>
      <c r="B313">
        <v>50517190</v>
      </c>
      <c r="C313" t="s">
        <v>2524</v>
      </c>
    </row>
    <row r="314" spans="1:3" x14ac:dyDescent="0.25">
      <c r="A314" s="8" t="s">
        <v>2489</v>
      </c>
      <c r="B314">
        <v>50517190</v>
      </c>
      <c r="C314" t="s">
        <v>2524</v>
      </c>
    </row>
    <row r="315" spans="1:3" x14ac:dyDescent="0.25">
      <c r="A315" s="8" t="s">
        <v>2490</v>
      </c>
      <c r="B315">
        <v>50517190</v>
      </c>
      <c r="C315" t="s">
        <v>2524</v>
      </c>
    </row>
    <row r="316" spans="1:3" x14ac:dyDescent="0.25">
      <c r="A316" s="8" t="s">
        <v>2491</v>
      </c>
      <c r="B316">
        <v>50517170</v>
      </c>
      <c r="C316" t="s">
        <v>2524</v>
      </c>
    </row>
    <row r="317" spans="1:3" x14ac:dyDescent="0.25">
      <c r="A317" s="8" t="s">
        <v>2492</v>
      </c>
      <c r="B317">
        <v>50517190</v>
      </c>
      <c r="C317" t="s">
        <v>2524</v>
      </c>
    </row>
    <row r="318" spans="1:3" x14ac:dyDescent="0.25">
      <c r="A318" s="8" t="s">
        <v>2493</v>
      </c>
      <c r="B318">
        <v>50517170</v>
      </c>
      <c r="C318" t="s">
        <v>2524</v>
      </c>
    </row>
    <row r="319" spans="1:3" x14ac:dyDescent="0.25">
      <c r="A319" s="8" t="s">
        <v>2494</v>
      </c>
      <c r="B319">
        <v>50517190</v>
      </c>
      <c r="C319" t="s">
        <v>2524</v>
      </c>
    </row>
    <row r="320" spans="1:3" x14ac:dyDescent="0.25">
      <c r="A320" s="8" t="s">
        <v>2495</v>
      </c>
      <c r="B320">
        <v>50517170</v>
      </c>
      <c r="C320" t="s">
        <v>2524</v>
      </c>
    </row>
    <row r="321" spans="1:3" x14ac:dyDescent="0.25">
      <c r="A321" s="8" t="s">
        <v>2496</v>
      </c>
      <c r="B321">
        <v>50517190</v>
      </c>
      <c r="C321" t="s">
        <v>2524</v>
      </c>
    </row>
    <row r="322" spans="1:3" x14ac:dyDescent="0.25">
      <c r="A322" s="8" t="s">
        <v>2497</v>
      </c>
      <c r="B322">
        <v>50517190</v>
      </c>
      <c r="C322" t="s">
        <v>2524</v>
      </c>
    </row>
    <row r="323" spans="1:3" x14ac:dyDescent="0.25">
      <c r="A323" s="8" t="s">
        <v>2498</v>
      </c>
      <c r="B323">
        <v>50517170</v>
      </c>
      <c r="C323" t="s">
        <v>2524</v>
      </c>
    </row>
    <row r="324" spans="1:3" x14ac:dyDescent="0.25">
      <c r="A324" s="8" t="s">
        <v>2499</v>
      </c>
      <c r="B324">
        <v>50517190</v>
      </c>
      <c r="C324" t="s">
        <v>2524</v>
      </c>
    </row>
    <row r="325" spans="1:3" x14ac:dyDescent="0.25">
      <c r="A325" s="8" t="s">
        <v>2500</v>
      </c>
      <c r="B325">
        <v>50517190</v>
      </c>
      <c r="C325" t="s">
        <v>2524</v>
      </c>
    </row>
    <row r="326" spans="1:3" x14ac:dyDescent="0.25">
      <c r="A326" s="8" t="s">
        <v>2501</v>
      </c>
      <c r="B326">
        <v>50517170</v>
      </c>
      <c r="C326" t="s">
        <v>2524</v>
      </c>
    </row>
    <row r="327" spans="1:3" x14ac:dyDescent="0.25">
      <c r="A327" s="8" t="s">
        <v>2502</v>
      </c>
      <c r="B327">
        <v>50517190</v>
      </c>
      <c r="C327" t="s">
        <v>2524</v>
      </c>
    </row>
    <row r="328" spans="1:3" x14ac:dyDescent="0.25">
      <c r="A328" s="8" t="s">
        <v>2503</v>
      </c>
      <c r="B328">
        <v>50517190</v>
      </c>
      <c r="C328" t="s">
        <v>2524</v>
      </c>
    </row>
    <row r="329" spans="1:3" x14ac:dyDescent="0.25">
      <c r="A329" s="8" t="s">
        <v>2504</v>
      </c>
      <c r="B329">
        <v>50517190</v>
      </c>
      <c r="C329" t="s">
        <v>2524</v>
      </c>
    </row>
    <row r="330" spans="1:3" x14ac:dyDescent="0.25">
      <c r="A330" s="8" t="s">
        <v>2505</v>
      </c>
      <c r="B330">
        <v>50517190</v>
      </c>
      <c r="C330" t="s">
        <v>2524</v>
      </c>
    </row>
    <row r="331" spans="1:3" x14ac:dyDescent="0.25">
      <c r="A331" s="8" t="s">
        <v>2506</v>
      </c>
      <c r="B331">
        <v>50517190</v>
      </c>
      <c r="C331" t="s">
        <v>2524</v>
      </c>
    </row>
    <row r="332" spans="1:3" x14ac:dyDescent="0.25">
      <c r="A332" s="8" t="s">
        <v>2507</v>
      </c>
      <c r="B332">
        <v>50517190</v>
      </c>
      <c r="C332" t="s">
        <v>2524</v>
      </c>
    </row>
    <row r="333" spans="1:3" x14ac:dyDescent="0.25">
      <c r="A333" s="8" t="s">
        <v>2508</v>
      </c>
      <c r="B333">
        <v>50517190</v>
      </c>
      <c r="C333" t="s">
        <v>2524</v>
      </c>
    </row>
    <row r="334" spans="1:3" x14ac:dyDescent="0.25">
      <c r="A334" s="8" t="s">
        <v>2509</v>
      </c>
      <c r="B334">
        <v>50517190</v>
      </c>
      <c r="C334" t="s">
        <v>2524</v>
      </c>
    </row>
    <row r="335" spans="1:3" x14ac:dyDescent="0.25">
      <c r="A335" s="8" t="s">
        <v>2331</v>
      </c>
      <c r="B335">
        <v>50517190</v>
      </c>
      <c r="C335" t="s">
        <v>2524</v>
      </c>
    </row>
    <row r="336" spans="1:3" x14ac:dyDescent="0.25">
      <c r="A336" s="8" t="s">
        <v>2332</v>
      </c>
      <c r="B336">
        <v>50517190</v>
      </c>
      <c r="C336" t="s">
        <v>2524</v>
      </c>
    </row>
    <row r="337" spans="1:3" x14ac:dyDescent="0.25">
      <c r="A337" s="8" t="s">
        <v>2333</v>
      </c>
      <c r="B337">
        <v>50517190</v>
      </c>
      <c r="C337" t="s">
        <v>2524</v>
      </c>
    </row>
    <row r="338" spans="1:3" x14ac:dyDescent="0.25">
      <c r="A338" s="8" t="s">
        <v>2334</v>
      </c>
      <c r="B338">
        <v>50517190</v>
      </c>
      <c r="C338" t="s">
        <v>2524</v>
      </c>
    </row>
    <row r="339" spans="1:3" x14ac:dyDescent="0.25">
      <c r="A339" s="8" t="s">
        <v>2335</v>
      </c>
      <c r="B339">
        <v>50517170</v>
      </c>
      <c r="C339" t="s">
        <v>2524</v>
      </c>
    </row>
    <row r="340" spans="1:3" x14ac:dyDescent="0.25">
      <c r="A340" s="8" t="s">
        <v>2336</v>
      </c>
      <c r="B340">
        <v>50517190</v>
      </c>
      <c r="C340" t="s">
        <v>2524</v>
      </c>
    </row>
    <row r="341" spans="1:3" x14ac:dyDescent="0.25">
      <c r="A341" s="8" t="s">
        <v>2337</v>
      </c>
      <c r="B341">
        <v>50517190</v>
      </c>
      <c r="C341" t="s">
        <v>2524</v>
      </c>
    </row>
    <row r="342" spans="1:3" x14ac:dyDescent="0.25">
      <c r="A342" s="8" t="s">
        <v>2338</v>
      </c>
      <c r="B342">
        <v>50517190</v>
      </c>
      <c r="C342" t="s">
        <v>2524</v>
      </c>
    </row>
    <row r="343" spans="1:3" x14ac:dyDescent="0.25">
      <c r="A343" s="8" t="s">
        <v>2339</v>
      </c>
      <c r="B343">
        <v>50517190</v>
      </c>
      <c r="C343" t="s">
        <v>2524</v>
      </c>
    </row>
    <row r="344" spans="1:3" x14ac:dyDescent="0.25">
      <c r="A344" s="8" t="s">
        <v>2340</v>
      </c>
      <c r="B344">
        <v>50517170</v>
      </c>
      <c r="C344" t="s">
        <v>2524</v>
      </c>
    </row>
    <row r="345" spans="1:3" x14ac:dyDescent="0.25">
      <c r="A345" s="8" t="s">
        <v>2341</v>
      </c>
      <c r="B345">
        <v>50517190</v>
      </c>
      <c r="C345" t="s">
        <v>2524</v>
      </c>
    </row>
    <row r="346" spans="1:3" x14ac:dyDescent="0.25">
      <c r="A346" s="8" t="s">
        <v>2342</v>
      </c>
      <c r="B346">
        <v>50517190</v>
      </c>
      <c r="C346" t="s">
        <v>2524</v>
      </c>
    </row>
    <row r="347" spans="1:3" x14ac:dyDescent="0.25">
      <c r="A347" s="8" t="s">
        <v>2343</v>
      </c>
      <c r="B347">
        <v>50517170</v>
      </c>
      <c r="C347" t="s">
        <v>2524</v>
      </c>
    </row>
    <row r="348" spans="1:3" x14ac:dyDescent="0.25">
      <c r="A348" s="8" t="s">
        <v>2344</v>
      </c>
      <c r="B348">
        <v>50517190</v>
      </c>
      <c r="C348" t="s">
        <v>2524</v>
      </c>
    </row>
    <row r="349" spans="1:3" x14ac:dyDescent="0.25">
      <c r="A349" s="8" t="s">
        <v>2345</v>
      </c>
      <c r="B349">
        <v>50517190</v>
      </c>
      <c r="C349" t="s">
        <v>2524</v>
      </c>
    </row>
    <row r="350" spans="1:3" x14ac:dyDescent="0.25">
      <c r="A350" s="8" t="s">
        <v>2346</v>
      </c>
      <c r="B350">
        <v>50517170</v>
      </c>
      <c r="C350" t="s">
        <v>2524</v>
      </c>
    </row>
    <row r="351" spans="1:3" x14ac:dyDescent="0.25">
      <c r="A351" s="8" t="s">
        <v>2347</v>
      </c>
      <c r="B351">
        <v>50517190</v>
      </c>
      <c r="C351" t="s">
        <v>2524</v>
      </c>
    </row>
    <row r="352" spans="1:3" x14ac:dyDescent="0.25">
      <c r="A352" s="8" t="s">
        <v>2348</v>
      </c>
      <c r="B352">
        <v>50517190</v>
      </c>
      <c r="C352" t="s">
        <v>2524</v>
      </c>
    </row>
    <row r="353" spans="1:3" x14ac:dyDescent="0.25">
      <c r="A353" s="8" t="s">
        <v>2349</v>
      </c>
      <c r="B353">
        <v>50517170</v>
      </c>
      <c r="C353" t="s">
        <v>2524</v>
      </c>
    </row>
    <row r="354" spans="1:3" x14ac:dyDescent="0.25">
      <c r="A354" s="8" t="s">
        <v>2350</v>
      </c>
      <c r="B354">
        <v>50517190</v>
      </c>
      <c r="C354" t="s">
        <v>2524</v>
      </c>
    </row>
    <row r="355" spans="1:3" x14ac:dyDescent="0.25">
      <c r="A355" s="8" t="s">
        <v>2351</v>
      </c>
      <c r="B355">
        <v>50517190</v>
      </c>
      <c r="C355" t="s">
        <v>2524</v>
      </c>
    </row>
    <row r="356" spans="1:3" x14ac:dyDescent="0.25">
      <c r="A356" s="8" t="s">
        <v>2352</v>
      </c>
      <c r="B356">
        <v>50517170</v>
      </c>
      <c r="C356" t="s">
        <v>2524</v>
      </c>
    </row>
    <row r="357" spans="1:3" x14ac:dyDescent="0.25">
      <c r="A357" t="s">
        <v>2511</v>
      </c>
      <c r="B357">
        <v>50517190</v>
      </c>
      <c r="C357" t="s">
        <v>2524</v>
      </c>
    </row>
    <row r="358" spans="1:3" x14ac:dyDescent="0.25">
      <c r="A358" t="s">
        <v>2512</v>
      </c>
      <c r="B358">
        <v>50517190</v>
      </c>
      <c r="C358" t="s">
        <v>2524</v>
      </c>
    </row>
    <row r="359" spans="1:3" x14ac:dyDescent="0.25">
      <c r="A359" t="s">
        <v>2513</v>
      </c>
      <c r="B359">
        <v>50517190</v>
      </c>
      <c r="C359" t="s">
        <v>2524</v>
      </c>
    </row>
    <row r="360" spans="1:3" x14ac:dyDescent="0.25">
      <c r="A360" t="s">
        <v>2514</v>
      </c>
      <c r="B360">
        <v>50517190</v>
      </c>
      <c r="C360" t="s">
        <v>2524</v>
      </c>
    </row>
    <row r="361" spans="1:3" x14ac:dyDescent="0.25">
      <c r="A361" t="s">
        <v>2515</v>
      </c>
      <c r="B361">
        <v>50517170</v>
      </c>
      <c r="C361" t="s">
        <v>2524</v>
      </c>
    </row>
    <row r="362" spans="1:3" x14ac:dyDescent="0.25">
      <c r="A362" t="s">
        <v>2516</v>
      </c>
      <c r="B362">
        <v>50517190</v>
      </c>
      <c r="C362" t="s">
        <v>2524</v>
      </c>
    </row>
    <row r="363" spans="1:3" x14ac:dyDescent="0.25">
      <c r="A363" t="s">
        <v>2517</v>
      </c>
      <c r="B363">
        <v>50517190</v>
      </c>
      <c r="C363" t="s">
        <v>2524</v>
      </c>
    </row>
    <row r="364" spans="1:3" x14ac:dyDescent="0.25">
      <c r="A364" t="s">
        <v>2518</v>
      </c>
      <c r="B364">
        <v>50517170</v>
      </c>
      <c r="C364" t="s">
        <v>2524</v>
      </c>
    </row>
    <row r="365" spans="1:3" x14ac:dyDescent="0.25">
      <c r="A365" t="s">
        <v>2519</v>
      </c>
      <c r="B365">
        <v>50517190</v>
      </c>
      <c r="C365" t="s">
        <v>2524</v>
      </c>
    </row>
    <row r="366" spans="1:3" x14ac:dyDescent="0.25">
      <c r="A366" t="s">
        <v>2520</v>
      </c>
      <c r="B366">
        <v>50517190</v>
      </c>
      <c r="C366" t="s">
        <v>2524</v>
      </c>
    </row>
    <row r="367" spans="1:3" x14ac:dyDescent="0.25">
      <c r="A367" t="s">
        <v>2521</v>
      </c>
      <c r="B367">
        <v>50517170</v>
      </c>
      <c r="C367" t="s">
        <v>2524</v>
      </c>
    </row>
    <row r="368" spans="1:3" x14ac:dyDescent="0.25">
      <c r="A368" t="s">
        <v>2522</v>
      </c>
      <c r="B368">
        <v>50517190</v>
      </c>
      <c r="C368" t="s">
        <v>2524</v>
      </c>
    </row>
    <row r="369" spans="1:3" x14ac:dyDescent="0.25">
      <c r="A369" t="s">
        <v>2523</v>
      </c>
      <c r="B369">
        <v>50517190</v>
      </c>
      <c r="C369" t="s">
        <v>2524</v>
      </c>
    </row>
  </sheetData>
  <autoFilter ref="A2:F369" xr:uid="{5A673D28-F132-4251-B592-64FD40BC875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C1A63-E7B4-4DE9-A8D8-8F4956AA5ED9}">
  <sheetPr codeName="Blad2"/>
  <dimension ref="A1:I1367"/>
  <sheetViews>
    <sheetView workbookViewId="0">
      <selection activeCell="H37" sqref="H37"/>
    </sheetView>
  </sheetViews>
  <sheetFormatPr defaultColWidth="9" defaultRowHeight="15" x14ac:dyDescent="0.25"/>
  <cols>
    <col min="1" max="1" width="10.7109375" customWidth="1"/>
    <col min="2" max="2" width="13.28515625" bestFit="1" customWidth="1"/>
    <col min="3" max="3" width="16.42578125" customWidth="1"/>
    <col min="5" max="5" width="9" customWidth="1"/>
    <col min="6" max="6" width="14.7109375" bestFit="1" customWidth="1"/>
    <col min="7" max="7" width="69.28515625" customWidth="1"/>
    <col min="8" max="8" width="64.85546875" bestFit="1" customWidth="1"/>
    <col min="9" max="9" width="69.28515625" customWidth="1"/>
  </cols>
  <sheetData>
    <row r="1" spans="1:9" x14ac:dyDescent="0.25">
      <c r="B1" s="1" t="s">
        <v>522</v>
      </c>
      <c r="F1" s="1" t="s">
        <v>387</v>
      </c>
      <c r="G1" s="1" t="s">
        <v>714</v>
      </c>
      <c r="H1" s="1" t="s">
        <v>2671</v>
      </c>
      <c r="I1" s="1" t="s">
        <v>2670</v>
      </c>
    </row>
    <row r="2" spans="1:9" x14ac:dyDescent="0.25">
      <c r="B2" t="s">
        <v>1</v>
      </c>
      <c r="C2" t="str">
        <f>CONCATENATE(B2," onderdelen")</f>
        <v>SHE onderdelen</v>
      </c>
      <c r="F2" s="6">
        <v>50522020</v>
      </c>
      <c r="G2" t="s">
        <v>766</v>
      </c>
      <c r="H2" t="str">
        <f>IF(I2="",G2,I2)</f>
        <v>BM rubber bellows mech. seal   22 mm sic/sic/fpm q1q1vff</v>
      </c>
      <c r="I2" t="s">
        <v>2582</v>
      </c>
    </row>
    <row r="3" spans="1:9" x14ac:dyDescent="0.25">
      <c r="B3" t="s">
        <v>2</v>
      </c>
      <c r="C3" t="str">
        <f t="shared" ref="C3:C8" si="0">CONCATENATE(B3," onderdelen")</f>
        <v>FHE onderdelen</v>
      </c>
      <c r="F3" s="6">
        <v>50528001</v>
      </c>
      <c r="G3" t="s">
        <v>767</v>
      </c>
      <c r="H3" t="str">
        <f t="shared" ref="H3:H71" si="1">IF(I3="",G3,I3)</f>
        <v>BM rubber bellows mech. seal   28 mm epdm bq1eff sic-car</v>
      </c>
      <c r="I3" t="s">
        <v>2583</v>
      </c>
    </row>
    <row r="4" spans="1:9" x14ac:dyDescent="0.25">
      <c r="B4" t="s">
        <v>3</v>
      </c>
      <c r="C4" t="str">
        <f t="shared" si="0"/>
        <v>FCE onderdelen</v>
      </c>
      <c r="F4" s="6">
        <v>50530140</v>
      </c>
      <c r="G4" t="s">
        <v>768</v>
      </c>
      <c r="H4" t="str">
        <f t="shared" si="1"/>
        <v>Stork seal CL                 30 mm car/cer/epdm 19B</v>
      </c>
    </row>
    <row r="5" spans="1:9" x14ac:dyDescent="0.25">
      <c r="B5" t="s">
        <v>293</v>
      </c>
      <c r="C5" t="str">
        <f t="shared" si="0"/>
        <v>eSHE onderdelen</v>
      </c>
      <c r="F5" s="6">
        <v>50520160</v>
      </c>
      <c r="G5" t="s">
        <v>769</v>
      </c>
      <c r="H5" t="str">
        <f t="shared" si="1"/>
        <v>Stork seal CL                 20 mm car/cer/epdm 19B</v>
      </c>
    </row>
    <row r="6" spans="1:9" x14ac:dyDescent="0.25">
      <c r="B6" t="s">
        <v>2581</v>
      </c>
      <c r="C6" t="str">
        <f t="shared" si="0"/>
        <v>NSC onderdelen</v>
      </c>
      <c r="F6" s="6">
        <v>50522041</v>
      </c>
      <c r="G6" t="s">
        <v>770</v>
      </c>
      <c r="H6" t="str">
        <f t="shared" si="1"/>
        <v>BM rubber bellows mech. seal 22 mm fpm bq1vgg sic/car</v>
      </c>
      <c r="I6" t="s">
        <v>2606</v>
      </c>
    </row>
    <row r="7" spans="1:9" x14ac:dyDescent="0.25">
      <c r="B7" t="s">
        <v>2578</v>
      </c>
      <c r="C7" t="str">
        <f t="shared" si="0"/>
        <v>LNE onderdelen</v>
      </c>
      <c r="F7" s="6">
        <v>50528041</v>
      </c>
      <c r="G7" t="s">
        <v>771</v>
      </c>
      <c r="H7" t="str">
        <f t="shared" si="1"/>
        <v>BM rubber bellows mech. seal 28 mm fpm bq1vgg sic-car</v>
      </c>
      <c r="I7" t="s">
        <v>2607</v>
      </c>
    </row>
    <row r="8" spans="1:9" x14ac:dyDescent="0.25">
      <c r="B8" t="s">
        <v>2155</v>
      </c>
      <c r="C8" t="str">
        <f t="shared" si="0"/>
        <v>eHM onderdelen</v>
      </c>
      <c r="F8" s="6">
        <v>50522001</v>
      </c>
      <c r="G8" t="s">
        <v>772</v>
      </c>
      <c r="H8" t="str">
        <f t="shared" si="1"/>
        <v>BM rubber bellows mech. seal 22 mm epdm bq1egg sic-car</v>
      </c>
      <c r="I8" t="s">
        <v>2608</v>
      </c>
    </row>
    <row r="9" spans="1:9" x14ac:dyDescent="0.25">
      <c r="F9" s="6">
        <v>50525180</v>
      </c>
      <c r="G9" t="s">
        <v>773</v>
      </c>
      <c r="H9" t="str">
        <f t="shared" si="1"/>
        <v>Stork seal CL                 25 mm car/cer/epdm 19B</v>
      </c>
    </row>
    <row r="10" spans="1:9" x14ac:dyDescent="0.25">
      <c r="B10" s="1" t="s">
        <v>2600</v>
      </c>
      <c r="F10" s="6">
        <v>50520001</v>
      </c>
      <c r="G10" t="s">
        <v>774</v>
      </c>
      <c r="H10" t="str">
        <f t="shared" si="1"/>
        <v>BM rubber bellows mech. seal   20 mm epdm bveff cer/car</v>
      </c>
      <c r="I10" t="s">
        <v>2609</v>
      </c>
    </row>
    <row r="11" spans="1:9" x14ac:dyDescent="0.25">
      <c r="A11" t="e" vm="2">
        <v>#VALUE!</v>
      </c>
      <c r="B11" t="s">
        <v>2603</v>
      </c>
      <c r="C11" t="e" cm="1" vm="3">
        <f t="array" aca="1" ref="C11" ca="1">_FV(A11,"Image")</f>
        <v>#VALUE!</v>
      </c>
      <c r="F11" s="6">
        <v>50524161</v>
      </c>
      <c r="G11" t="s">
        <v>775</v>
      </c>
      <c r="H11" t="str">
        <f t="shared" si="1"/>
        <v>Complete sealset (Biral EBZ)  type 1/24 24 mm sic-kool-epdm</v>
      </c>
    </row>
    <row r="12" spans="1:9" x14ac:dyDescent="0.25">
      <c r="A12" t="e" vm="4">
        <v>#VALUE!</v>
      </c>
      <c r="B12" t="s">
        <v>2601</v>
      </c>
      <c r="C12" t="e" cm="1" vm="5">
        <f t="array" aca="1" ref="C12" ca="1">_FV(A12,"Image")</f>
        <v>#VALUE!</v>
      </c>
      <c r="F12" s="6">
        <v>50509999</v>
      </c>
      <c r="G12" t="s">
        <v>715</v>
      </c>
      <c r="H12" t="str">
        <f t="shared" si="1"/>
        <v>Seals</v>
      </c>
    </row>
    <row r="13" spans="1:9" x14ac:dyDescent="0.25">
      <c r="F13" s="6">
        <v>50518161</v>
      </c>
      <c r="G13" t="s">
        <v>776</v>
      </c>
      <c r="H13" t="str">
        <f t="shared" si="1"/>
        <v>Complete sealset (Biral EBZ)  type 1/18 18 mm sic-kool-epdm</v>
      </c>
    </row>
    <row r="14" spans="1:9" x14ac:dyDescent="0.25">
      <c r="B14" t="s">
        <v>2604</v>
      </c>
      <c r="F14" s="6">
        <v>50528020</v>
      </c>
      <c r="G14" t="s">
        <v>777</v>
      </c>
      <c r="H14" t="str">
        <f t="shared" si="1"/>
        <v>BM rubber bellows mech. seal   28 mm sic/sic/fpm q1q1vff</v>
      </c>
      <c r="I14" t="s">
        <v>2610</v>
      </c>
    </row>
    <row r="15" spans="1:9" x14ac:dyDescent="0.25">
      <c r="B15" t="s">
        <v>2605</v>
      </c>
      <c r="F15" s="6">
        <v>50528110</v>
      </c>
      <c r="G15" t="s">
        <v>778</v>
      </c>
      <c r="H15" t="str">
        <f t="shared" si="1"/>
        <v>Rubber bellows mech. seal 28mm  epdm bq1egg sic/car (NSC/LNE)</v>
      </c>
      <c r="I15" t="s">
        <v>2611</v>
      </c>
    </row>
    <row r="16" spans="1:9" x14ac:dyDescent="0.25">
      <c r="F16" s="6">
        <v>50525001</v>
      </c>
      <c r="G16" t="s">
        <v>779</v>
      </c>
      <c r="H16" t="str">
        <f t="shared" si="1"/>
        <v>BM balgseal epdm bq1egg       25 mm sic-car</v>
      </c>
    </row>
    <row r="17" spans="6:9" x14ac:dyDescent="0.25">
      <c r="F17" s="6">
        <v>50540000</v>
      </c>
      <c r="G17" t="s">
        <v>780</v>
      </c>
      <c r="H17" t="str">
        <f t="shared" si="1"/>
        <v>Stork seal CL                 40 mm car/cer/epdm 19B</v>
      </c>
    </row>
    <row r="18" spans="6:9" x14ac:dyDescent="0.25">
      <c r="F18" s="6">
        <v>50530001</v>
      </c>
      <c r="G18" t="s">
        <v>781</v>
      </c>
      <c r="H18" t="str">
        <f t="shared" si="1"/>
        <v>BM balgseal epdm bq1egg       30 mm sic-car</v>
      </c>
    </row>
    <row r="19" spans="6:9" x14ac:dyDescent="0.25">
      <c r="F19" s="6">
        <v>50516000</v>
      </c>
      <c r="G19" t="s">
        <v>782</v>
      </c>
      <c r="H19" t="str">
        <f t="shared" si="1"/>
        <v>Alpha seal 01 ram/rat         16 mm</v>
      </c>
    </row>
    <row r="20" spans="6:9" x14ac:dyDescent="0.25">
      <c r="F20" s="6">
        <v>50516041</v>
      </c>
      <c r="G20" t="s">
        <v>783</v>
      </c>
      <c r="H20" t="str">
        <f t="shared" si="1"/>
        <v>BM balgseal Viton  bq1vgg     16 mm sic-car</v>
      </c>
    </row>
    <row r="21" spans="6:9" x14ac:dyDescent="0.25">
      <c r="F21" s="6">
        <v>50514120</v>
      </c>
      <c r="G21" t="s">
        <v>784</v>
      </c>
      <c r="H21" t="str">
        <f t="shared" si="1"/>
        <v>Lowara sealset sic-sic        14 mm DOMO - diwa</v>
      </c>
    </row>
    <row r="22" spans="6:9" x14ac:dyDescent="0.25">
      <c r="F22" s="6">
        <v>50538110</v>
      </c>
      <c r="G22" t="s">
        <v>785</v>
      </c>
      <c r="H22" t="str">
        <f t="shared" si="1"/>
        <v>Rubber bellows mech. seal 38mm  epdm bq1egg sic/car (NSC/LNE)</v>
      </c>
      <c r="I22" t="s">
        <v>2612</v>
      </c>
    </row>
    <row r="23" spans="6:9" x14ac:dyDescent="0.25">
      <c r="F23" s="6">
        <v>50518021</v>
      </c>
      <c r="G23" t="s">
        <v>786</v>
      </c>
      <c r="H23" t="str">
        <f t="shared" si="1"/>
        <v>BM rubber bellows mech. seal   18 mm fpm bq1vff sic-car</v>
      </c>
      <c r="I23" t="s">
        <v>2613</v>
      </c>
    </row>
    <row r="24" spans="6:9" x14ac:dyDescent="0.25">
      <c r="F24" s="6">
        <v>50516120</v>
      </c>
      <c r="G24" t="s">
        <v>787</v>
      </c>
      <c r="H24" t="str">
        <f t="shared" si="1"/>
        <v>Lowara sealset sic/sic/Viton  16 mm type SV8/16</v>
      </c>
    </row>
    <row r="25" spans="6:9" x14ac:dyDescent="0.25">
      <c r="F25" s="6">
        <v>50522110</v>
      </c>
      <c r="G25" t="s">
        <v>788</v>
      </c>
      <c r="H25" t="str">
        <f t="shared" si="1"/>
        <v>Rubber bellows mech. seal 22mm  epdm bq1egg sic/car (NSC/LNE)</v>
      </c>
      <c r="I25" t="s">
        <v>2614</v>
      </c>
    </row>
    <row r="26" spans="6:9" x14ac:dyDescent="0.25">
      <c r="F26" s="6">
        <v>50514180</v>
      </c>
      <c r="G26" t="s">
        <v>2684</v>
      </c>
      <c r="H26" t="str">
        <f t="shared" si="1"/>
        <v>Seal servicekit epdm bq1e  14mm sic-car + o-ring (NSC/LNE)</v>
      </c>
    </row>
    <row r="27" spans="6:9" x14ac:dyDescent="0.25">
      <c r="F27" s="6">
        <v>50522150</v>
      </c>
      <c r="G27" t="s">
        <v>2685</v>
      </c>
      <c r="H27" t="str">
        <f t="shared" si="1"/>
        <v>Seal servicekit epdm bq1e  22mm sic-car + o-ring (NSC/LNE)</v>
      </c>
    </row>
    <row r="28" spans="6:9" x14ac:dyDescent="0.25">
      <c r="F28" s="6">
        <v>50528150</v>
      </c>
      <c r="G28" t="s">
        <v>2686</v>
      </c>
      <c r="H28" t="str">
        <f t="shared" si="1"/>
        <v>Seal servicekit epdm bq1e  28mm sic-car + o-ring (NSC/LNE)</v>
      </c>
    </row>
    <row r="29" spans="6:9" x14ac:dyDescent="0.25">
      <c r="F29" s="6">
        <v>50538150</v>
      </c>
      <c r="G29" t="s">
        <v>2687</v>
      </c>
      <c r="H29" t="str">
        <f t="shared" si="1"/>
        <v>Seal servicekit epdm bq1e  38mm sic-car + o-ring (NSC/LNE)</v>
      </c>
    </row>
    <row r="30" spans="6:9" x14ac:dyDescent="0.25">
      <c r="F30" s="6">
        <v>50548150</v>
      </c>
      <c r="G30" t="s">
        <v>2688</v>
      </c>
      <c r="H30" t="str">
        <f t="shared" si="1"/>
        <v>Seal servicekit epdm bq1e  48mm sic-car + o-ring (NSC/LNE)</v>
      </c>
    </row>
    <row r="31" spans="6:9" x14ac:dyDescent="0.25">
      <c r="F31" s="6">
        <v>50519000</v>
      </c>
      <c r="G31" t="s">
        <v>789</v>
      </c>
      <c r="H31" t="str">
        <f t="shared" si="1"/>
        <v>Alpha seal 015/025 rat/ram    19 mm</v>
      </c>
    </row>
    <row r="32" spans="6:9" x14ac:dyDescent="0.25">
      <c r="F32" s="6">
        <v>50532161</v>
      </c>
      <c r="G32" t="s">
        <v>790</v>
      </c>
      <c r="H32" t="str">
        <f t="shared" si="1"/>
        <v>Complete sealset (Biral EBZ)  126V/4-269 32 mm sic-kool-epdm</v>
      </c>
    </row>
    <row r="33" spans="6:9" x14ac:dyDescent="0.25">
      <c r="F33" s="6">
        <v>50532060</v>
      </c>
      <c r="G33" t="s">
        <v>791</v>
      </c>
      <c r="H33" t="str">
        <f t="shared" si="1"/>
        <v>Wilo seal type 18/32 IPN-serie32 mm sic-sic-viton</v>
      </c>
    </row>
    <row r="34" spans="6:9" x14ac:dyDescent="0.25">
      <c r="F34" s="6">
        <v>50548110</v>
      </c>
      <c r="G34" t="s">
        <v>792</v>
      </c>
      <c r="H34" t="str">
        <f t="shared" si="1"/>
        <v>Rubber bellows mech. seal 48mm  epdm bq1egg sic/car (NSC/LNE)</v>
      </c>
      <c r="I34" t="s">
        <v>2615</v>
      </c>
    </row>
    <row r="35" spans="6:9" x14ac:dyDescent="0.25">
      <c r="F35" s="6">
        <v>50514140</v>
      </c>
      <c r="G35" t="s">
        <v>793</v>
      </c>
      <c r="H35" t="str">
        <f t="shared" si="1"/>
        <v>Lowara sealset vit  sic/widia 14 mm BG-,CO-,CEA-,2,4HM-serie</v>
      </c>
    </row>
    <row r="36" spans="6:9" x14ac:dyDescent="0.25">
      <c r="F36" s="6">
        <v>50514000</v>
      </c>
      <c r="G36" t="s">
        <v>794</v>
      </c>
      <c r="H36" t="str">
        <f t="shared" si="1"/>
        <v>BM rubber bellows mech. seal   14 mm epdm bveff cer/car</v>
      </c>
      <c r="I36" t="s">
        <v>2616</v>
      </c>
    </row>
    <row r="37" spans="6:9" x14ac:dyDescent="0.25">
      <c r="F37" s="6">
        <v>50514100</v>
      </c>
      <c r="G37" t="s">
        <v>795</v>
      </c>
      <c r="H37" t="str">
        <f t="shared" si="1"/>
        <v>Lowara sealset kool/cer/Viton 14 mm BG-,CO-,CEA-,2,4HM-serie</v>
      </c>
    </row>
    <row r="38" spans="6:9" x14ac:dyDescent="0.25">
      <c r="F38" s="6">
        <v>50512020</v>
      </c>
      <c r="G38" t="s">
        <v>796</v>
      </c>
      <c r="H38" t="str">
        <f t="shared" si="1"/>
        <v>BM rubber bellows mech. seal   12 mm fpm bvvff cer/car</v>
      </c>
      <c r="I38" t="s">
        <v>2617</v>
      </c>
    </row>
    <row r="39" spans="6:9" x14ac:dyDescent="0.25">
      <c r="F39" s="6">
        <v>50518060</v>
      </c>
      <c r="G39" t="s">
        <v>797</v>
      </c>
      <c r="H39" t="str">
        <f t="shared" si="1"/>
        <v>Seal matrapomp tf-jet         18 mm</v>
      </c>
    </row>
    <row r="40" spans="6:9" x14ac:dyDescent="0.25">
      <c r="F40" s="6">
        <v>50516080</v>
      </c>
      <c r="G40" t="s">
        <v>798</v>
      </c>
      <c r="H40" t="str">
        <f t="shared" si="1"/>
        <v>Lowara sealset sic/car/epdm   16 mm type SV8/16 [std]</v>
      </c>
    </row>
    <row r="41" spans="6:9" x14ac:dyDescent="0.25">
      <c r="F41" s="6">
        <v>50522160</v>
      </c>
      <c r="G41" t="s">
        <v>799</v>
      </c>
      <c r="H41" t="str">
        <f t="shared" si="1"/>
        <v>Tellarini seal SiC/SiC/FPM  22 mm AL..50</v>
      </c>
      <c r="I41" t="s">
        <v>2618</v>
      </c>
    </row>
    <row r="42" spans="6:9" x14ac:dyDescent="0.25">
      <c r="F42" s="6">
        <v>50550090</v>
      </c>
      <c r="G42" t="s">
        <v>800</v>
      </c>
      <c r="H42" t="str">
        <f t="shared" si="1"/>
        <v>Stork seal CL                 50 mm car/cer/viton 192B</v>
      </c>
    </row>
    <row r="43" spans="6:9" x14ac:dyDescent="0.25">
      <c r="F43" s="6">
        <v>50525080</v>
      </c>
      <c r="G43" t="s">
        <v>801</v>
      </c>
      <c r="H43" t="str">
        <f t="shared" si="1"/>
        <v>Alpha seal 03 ra.. + KGEF     25 mm</v>
      </c>
    </row>
    <row r="44" spans="6:9" x14ac:dyDescent="0.25">
      <c r="F44" s="6">
        <v>50540040</v>
      </c>
      <c r="G44" t="s">
        <v>802</v>
      </c>
      <c r="H44" t="str">
        <f t="shared" si="1"/>
        <v>Lowara sealset car/sic/EPDM   40 mm FCS/FHS4/6 125 + 150-200</v>
      </c>
    </row>
    <row r="45" spans="6:9" x14ac:dyDescent="0.25">
      <c r="F45" s="6">
        <v>50514081</v>
      </c>
      <c r="G45" t="s">
        <v>803</v>
      </c>
      <c r="H45" t="str">
        <f t="shared" si="1"/>
        <v>Lowara sealset kool/cer/nbr   14 mm BG-,CO-,CEA-serie Buka2</v>
      </c>
    </row>
    <row r="46" spans="6:9" x14ac:dyDescent="0.25">
      <c r="F46" s="6">
        <v>50514040</v>
      </c>
      <c r="G46" t="s">
        <v>804</v>
      </c>
      <c r="H46" t="str">
        <f t="shared" si="1"/>
        <v>Encir seal nr/65              14 mm</v>
      </c>
    </row>
    <row r="47" spans="6:9" x14ac:dyDescent="0.25">
      <c r="F47" s="6">
        <v>50522180</v>
      </c>
      <c r="G47" t="s">
        <v>805</v>
      </c>
      <c r="H47" t="str">
        <f t="shared" si="1"/>
        <v>Lowara sealset sic/car/epdm   22mm 33-46-66-92-125SV [std]</v>
      </c>
    </row>
    <row r="48" spans="6:9" x14ac:dyDescent="0.25">
      <c r="F48" s="6">
        <v>50520020</v>
      </c>
      <c r="G48" t="s">
        <v>806</v>
      </c>
      <c r="H48" t="str">
        <f t="shared" si="1"/>
        <v>BM rubber bellows mech. seal   20 mm sic/sic/fpm q1q1vff</v>
      </c>
      <c r="I48" t="s">
        <v>2619</v>
      </c>
    </row>
    <row r="49" spans="6:9" x14ac:dyDescent="0.25">
      <c r="F49" s="6">
        <v>50516100</v>
      </c>
      <c r="G49" t="s">
        <v>807</v>
      </c>
      <c r="H49" t="str">
        <f t="shared" si="1"/>
        <v>Lowara sealset DL109, DL125,  DLV100, DLV115</v>
      </c>
    </row>
    <row r="50" spans="6:9" x14ac:dyDescent="0.25">
      <c r="F50" s="6">
        <v>50550080</v>
      </c>
      <c r="G50" t="s">
        <v>808</v>
      </c>
      <c r="H50" t="str">
        <f t="shared" si="1"/>
        <v>Stork seal CL                 50 mm car/cer/epdm 192B</v>
      </c>
    </row>
    <row r="51" spans="6:9" x14ac:dyDescent="0.25">
      <c r="F51" s="6">
        <v>50512160</v>
      </c>
      <c r="G51" t="s">
        <v>809</v>
      </c>
      <c r="H51" t="str">
        <f t="shared" si="1"/>
        <v>Lowara sealset Viton          12 mm SG/CE/CEA/CO (a)</v>
      </c>
    </row>
    <row r="52" spans="6:9" x14ac:dyDescent="0.25">
      <c r="F52" s="6">
        <v>50512120</v>
      </c>
      <c r="G52" t="s">
        <v>810</v>
      </c>
      <c r="H52" t="str">
        <f t="shared" si="1"/>
        <v>Lowara sealset sic/car/epdm   12 mm type SV2/4 [std]</v>
      </c>
    </row>
    <row r="53" spans="6:9" x14ac:dyDescent="0.25">
      <c r="F53" s="6">
        <v>50514020</v>
      </c>
      <c r="G53" t="s">
        <v>811</v>
      </c>
      <c r="H53" t="str">
        <f t="shared" si="1"/>
        <v>BM rubber bellows mech. seal   14 mm fpm bvvff cer/car</v>
      </c>
      <c r="I53" t="s">
        <v>2620</v>
      </c>
    </row>
    <row r="54" spans="6:9" x14ac:dyDescent="0.25">
      <c r="F54" s="6">
        <v>50516021</v>
      </c>
      <c r="G54" t="s">
        <v>812</v>
      </c>
      <c r="H54" t="str">
        <f t="shared" si="1"/>
        <v>BM balgseal epdm bq1egg       16 mm sic-car</v>
      </c>
    </row>
    <row r="55" spans="6:9" x14ac:dyDescent="0.25">
      <c r="F55" s="6">
        <v>50515030</v>
      </c>
      <c r="G55" t="s">
        <v>813</v>
      </c>
      <c r="H55" t="str">
        <f t="shared" si="1"/>
        <v>Ebara sealkit NBR             18 mm AGC200   (364500024)</v>
      </c>
    </row>
    <row r="56" spans="6:9" x14ac:dyDescent="0.25">
      <c r="F56" s="6">
        <v>50517170</v>
      </c>
      <c r="G56" t="s">
        <v>814</v>
      </c>
      <c r="H56" t="str">
        <f t="shared" si="1"/>
        <v>Sealset HM cer/car/vit sleeve  17mm t/m 10-15HM8+22HM +OR</v>
      </c>
    </row>
    <row r="57" spans="6:9" x14ac:dyDescent="0.25">
      <c r="F57" s="6">
        <v>50524001</v>
      </c>
      <c r="G57" t="s">
        <v>815</v>
      </c>
      <c r="H57" t="str">
        <f t="shared" si="1"/>
        <v>BM balgseal epdm bq1egg       24 mm sic-car</v>
      </c>
    </row>
    <row r="58" spans="6:9" x14ac:dyDescent="0.25">
      <c r="F58" s="6">
        <v>50530020</v>
      </c>
      <c r="G58" t="s">
        <v>816</v>
      </c>
      <c r="H58" t="str">
        <f t="shared" si="1"/>
        <v>BM rubber bellows mech. seal   30 mm sic/sic/fpm q1q1vff</v>
      </c>
      <c r="I58" t="s">
        <v>2621</v>
      </c>
    </row>
    <row r="59" spans="6:9" x14ac:dyDescent="0.25">
      <c r="F59" s="6">
        <v>50530041</v>
      </c>
      <c r="G59" t="s">
        <v>817</v>
      </c>
      <c r="H59" t="str">
        <f t="shared" si="1"/>
        <v>BM balgseal Viton  bq1vgg     30 mm sic-car</v>
      </c>
    </row>
    <row r="60" spans="6:9" x14ac:dyDescent="0.25">
      <c r="F60" s="6">
        <v>50525020</v>
      </c>
      <c r="G60" t="s">
        <v>818</v>
      </c>
      <c r="H60" t="str">
        <f t="shared" si="1"/>
        <v>BM rubber bellows mech. seal   25 mm sic/sic/fpm q1q1vff</v>
      </c>
      <c r="I60" t="s">
        <v>2622</v>
      </c>
    </row>
    <row r="61" spans="6:9" x14ac:dyDescent="0.25">
      <c r="F61" s="6">
        <v>50525130</v>
      </c>
      <c r="G61" t="s">
        <v>819</v>
      </c>
      <c r="H61" t="str">
        <f t="shared" si="1"/>
        <v>Seal tbv. div. pompen         25 mm sic/sic/nbr</v>
      </c>
    </row>
    <row r="62" spans="6:9" x14ac:dyDescent="0.25">
      <c r="F62" s="6">
        <v>50520060</v>
      </c>
      <c r="G62" t="s">
        <v>820</v>
      </c>
      <c r="H62" t="str">
        <f t="shared" si="1"/>
        <v>Encir seal nr b/c             20 mm</v>
      </c>
    </row>
    <row r="63" spans="6:9" x14ac:dyDescent="0.25">
      <c r="F63" s="6">
        <v>50514500</v>
      </c>
      <c r="G63" t="s">
        <v>821</v>
      </c>
      <c r="H63" t="str">
        <f t="shared" si="1"/>
        <v>Ebara reparatiekit NBR        15 mm Best-serie 2 t/m 5</v>
      </c>
    </row>
    <row r="64" spans="6:9" x14ac:dyDescent="0.25">
      <c r="F64" s="6">
        <v>50514190</v>
      </c>
      <c r="G64" t="s">
        <v>822</v>
      </c>
      <c r="H64" t="str">
        <f t="shared" si="1"/>
        <v>Sealset HM cer/car/epdm sleeve14mm t/m 1HM16/3HM13/5HM13 +OR</v>
      </c>
    </row>
    <row r="65" spans="6:9" x14ac:dyDescent="0.25">
      <c r="F65" s="6">
        <v>50514200</v>
      </c>
      <c r="G65" t="s">
        <v>823</v>
      </c>
      <c r="H65" t="str">
        <f t="shared" si="1"/>
        <v>Sealset HM cer/car/vit compact 14mm 1-5HM +OR</v>
      </c>
    </row>
    <row r="66" spans="6:9" x14ac:dyDescent="0.25">
      <c r="F66" s="6">
        <v>50515010</v>
      </c>
      <c r="G66" t="s">
        <v>824</v>
      </c>
      <c r="H66" t="str">
        <f t="shared" si="1"/>
        <v>Ebara sealkit NBR             15 mm CD/CDX   (364500003)</v>
      </c>
    </row>
    <row r="67" spans="6:9" x14ac:dyDescent="0.25">
      <c r="F67" s="6">
        <v>50516070</v>
      </c>
      <c r="G67" t="s">
        <v>825</v>
      </c>
      <c r="H67" t="str">
        <f t="shared" si="1"/>
        <v>Lowara sealset sic/car/epdm   16 mm 10-15-22SV tot 4,0kW std</v>
      </c>
    </row>
    <row r="68" spans="6:9" x14ac:dyDescent="0.25">
      <c r="F68" s="6">
        <v>50514060</v>
      </c>
      <c r="G68" t="s">
        <v>826</v>
      </c>
      <c r="H68" t="str">
        <f t="shared" si="1"/>
        <v>Lowara seal                   14 mm 2HM(S)</v>
      </c>
    </row>
    <row r="69" spans="6:9" x14ac:dyDescent="0.25">
      <c r="F69" s="6">
        <v>50512060</v>
      </c>
      <c r="G69" t="s">
        <v>827</v>
      </c>
      <c r="H69" t="str">
        <f t="shared" si="1"/>
        <v>Lowara seal nbr               12 mm SG/CE</v>
      </c>
    </row>
    <row r="70" spans="6:9" x14ac:dyDescent="0.25">
      <c r="F70" s="6">
        <v>50517190</v>
      </c>
      <c r="G70" t="s">
        <v>828</v>
      </c>
      <c r="H70" t="str">
        <f t="shared" si="1"/>
        <v>Sealset HM cer/car/epdm sleeve 17mm t/m 10-15HM8+22HM +OR</v>
      </c>
    </row>
    <row r="71" spans="6:9" x14ac:dyDescent="0.25">
      <c r="F71" s="6">
        <v>50519040</v>
      </c>
      <c r="G71" t="s">
        <v>829</v>
      </c>
      <c r="H71" t="str">
        <f t="shared" si="1"/>
        <v>Tellarini seal SiC/SiC/FPM  19 mm AL..25/30/40</v>
      </c>
      <c r="I71" t="s">
        <v>2623</v>
      </c>
    </row>
    <row r="72" spans="6:9" x14ac:dyDescent="0.25">
      <c r="F72" s="6">
        <v>50533020</v>
      </c>
      <c r="G72" t="s">
        <v>830</v>
      </c>
      <c r="H72" t="str">
        <f t="shared" ref="H72:H135" si="2">IF(I72="",G72,I72)</f>
        <v>BM rubber bellows mech. seal   33 mm sic/sic/fpm q1q1vff</v>
      </c>
      <c r="I72" t="s">
        <v>2624</v>
      </c>
    </row>
    <row r="73" spans="6:9" x14ac:dyDescent="0.25">
      <c r="F73" s="6">
        <v>50533041</v>
      </c>
      <c r="G73" t="s">
        <v>831</v>
      </c>
      <c r="H73" t="str">
        <f t="shared" si="2"/>
        <v>BM balgseal Viton  bq1vgg     33 mm sic-car</v>
      </c>
    </row>
    <row r="74" spans="6:9" x14ac:dyDescent="0.25">
      <c r="F74" s="6">
        <v>50533100</v>
      </c>
      <c r="G74" t="s">
        <v>832</v>
      </c>
      <c r="H74" t="str">
        <f t="shared" si="2"/>
        <v>Lowara sealset cer/car/Viton  33 mm</v>
      </c>
    </row>
    <row r="75" spans="6:9" x14ac:dyDescent="0.25">
      <c r="F75" s="6">
        <v>50525160</v>
      </c>
      <c r="G75" t="s">
        <v>833</v>
      </c>
      <c r="H75" t="str">
        <f t="shared" si="2"/>
        <v>Robot seal (motorzijde)       25 mm kool-keramiek</v>
      </c>
    </row>
    <row r="76" spans="6:9" x14ac:dyDescent="0.25">
      <c r="F76" s="6">
        <v>50524060</v>
      </c>
      <c r="G76" t="s">
        <v>834</v>
      </c>
      <c r="H76" t="str">
        <f t="shared" si="2"/>
        <v>Encir seal nr 100 a           24 mm</v>
      </c>
    </row>
    <row r="77" spans="6:9" x14ac:dyDescent="0.25">
      <c r="F77" s="6">
        <v>50523000</v>
      </c>
      <c r="G77" t="s">
        <v>835</v>
      </c>
      <c r="H77" t="str">
        <f t="shared" si="2"/>
        <v>Lowara sealset sic/car/EPDM   22 mm type SV33/SV66</v>
      </c>
    </row>
    <row r="78" spans="6:9" x14ac:dyDescent="0.25">
      <c r="F78" s="6">
        <v>50530130</v>
      </c>
      <c r="G78" t="s">
        <v>836</v>
      </c>
      <c r="H78" t="str">
        <f t="shared" si="2"/>
        <v>Seal tbv. div. pompen         30 mm sic/sic/nbr</v>
      </c>
    </row>
    <row r="79" spans="6:9" x14ac:dyDescent="0.25">
      <c r="F79" s="6">
        <v>50516110</v>
      </c>
      <c r="G79" t="s">
        <v>837</v>
      </c>
      <c r="H79" t="str">
        <f t="shared" si="2"/>
        <v>Lowara sealset sic/car/Viton  16 mm 8-22SV/10-15-22SV</v>
      </c>
    </row>
    <row r="80" spans="6:9" x14ac:dyDescent="0.25">
      <c r="F80" s="6">
        <v>50512140</v>
      </c>
      <c r="G80" t="s">
        <v>838</v>
      </c>
      <c r="H80" t="str">
        <f t="shared" si="2"/>
        <v>Lowara sealset sic/sic/Viton  12 mm type SV2/4 1-3-5SV</v>
      </c>
    </row>
    <row r="81" spans="6:8" x14ac:dyDescent="0.25">
      <c r="F81" s="6">
        <v>50512150</v>
      </c>
      <c r="G81" t="s">
        <v>839</v>
      </c>
      <c r="H81" t="str">
        <f t="shared" si="2"/>
        <v>Lowara sealset sic/car/Viton  12 mm type SV2/4 1-3-5SV</v>
      </c>
    </row>
    <row r="82" spans="6:8" x14ac:dyDescent="0.25">
      <c r="F82" s="6">
        <v>50515020</v>
      </c>
      <c r="G82" t="s">
        <v>840</v>
      </c>
      <c r="H82" t="str">
        <f t="shared" si="2"/>
        <v>Tsurumi seal sic/sic/Viton    15 mm KTZ 15/8 BE</v>
      </c>
    </row>
    <row r="83" spans="6:8" x14ac:dyDescent="0.25">
      <c r="F83" s="6">
        <v>50515005</v>
      </c>
      <c r="G83" t="s">
        <v>841</v>
      </c>
      <c r="H83" t="str">
        <f t="shared" si="2"/>
        <v>Ebara sealkit Viton           15 mm CD/CDX   (364500004)</v>
      </c>
    </row>
    <row r="84" spans="6:8" x14ac:dyDescent="0.25">
      <c r="F84" s="6">
        <v>50514950</v>
      </c>
      <c r="G84" t="s">
        <v>842</v>
      </c>
      <c r="H84" t="str">
        <f t="shared" si="2"/>
        <v>Ebara sealkit sic-sic-Viton   15 mm DW-serie (364500015)</v>
      </c>
    </row>
    <row r="85" spans="6:8" x14ac:dyDescent="0.25">
      <c r="F85" s="6">
        <v>50512080</v>
      </c>
      <c r="G85" t="s">
        <v>843</v>
      </c>
      <c r="H85" t="str">
        <f t="shared" si="2"/>
        <v>Lowara seal tung-sic          12 mm CO (oud model,vóór 2012)</v>
      </c>
    </row>
    <row r="86" spans="6:8" x14ac:dyDescent="0.25">
      <c r="F86" s="6">
        <v>50512200</v>
      </c>
      <c r="G86" t="s">
        <v>844</v>
      </c>
      <c r="H86" t="str">
        <f t="shared" si="2"/>
        <v>Tsurumi sic-cer seal          12 mm OMU-A/POMA2</v>
      </c>
    </row>
    <row r="87" spans="6:8" x14ac:dyDescent="0.25">
      <c r="F87" s="6">
        <v>50516090</v>
      </c>
      <c r="G87" t="s">
        <v>845</v>
      </c>
      <c r="H87" t="str">
        <f t="shared" si="2"/>
        <v>Lowara sealset sic/car/epdm   16 mm 10-15-22SV va. 5,5kW std</v>
      </c>
    </row>
    <row r="88" spans="6:8" x14ac:dyDescent="0.25">
      <c r="F88" s="6">
        <v>50525100</v>
      </c>
      <c r="G88" t="s">
        <v>846</v>
      </c>
      <c r="H88" t="str">
        <f t="shared" si="2"/>
        <v>Lowara sealset sic/car/EPDM   25 mm type SV30/60</v>
      </c>
    </row>
    <row r="89" spans="6:8" x14ac:dyDescent="0.25">
      <c r="F89" s="6">
        <v>50535140</v>
      </c>
      <c r="G89" t="s">
        <v>847</v>
      </c>
      <c r="H89" t="str">
        <f t="shared" si="2"/>
        <v>Alpha seal 04 rag(t)          35 mm Kool-Keramiek</v>
      </c>
    </row>
    <row r="90" spans="6:8" x14ac:dyDescent="0.25">
      <c r="F90" s="6">
        <v>50535070</v>
      </c>
      <c r="G90" t="s">
        <v>848</v>
      </c>
      <c r="H90" t="str">
        <f t="shared" si="2"/>
        <v>Lowara seal tbv. TDB          35 mm sic-car-epdm</v>
      </c>
    </row>
    <row r="91" spans="6:8" x14ac:dyDescent="0.25">
      <c r="F91" s="6">
        <v>50535100</v>
      </c>
      <c r="G91" t="s">
        <v>849</v>
      </c>
      <c r="H91" t="str">
        <f t="shared" si="2"/>
        <v>Alpha seal 04 rag(t) widia !! 35 mm</v>
      </c>
    </row>
    <row r="92" spans="6:8" x14ac:dyDescent="0.25">
      <c r="F92" s="6">
        <v>50538100</v>
      </c>
      <c r="G92" t="s">
        <v>850</v>
      </c>
      <c r="H92" t="str">
        <f t="shared" si="2"/>
        <v>BM balgseal nbr aq1pgg        38 mm sic-car</v>
      </c>
    </row>
    <row r="93" spans="6:8" x14ac:dyDescent="0.25">
      <c r="F93" s="6">
        <v>50535069</v>
      </c>
      <c r="G93" t="s">
        <v>851</v>
      </c>
      <c r="H93" t="str">
        <f t="shared" si="2"/>
        <v>Revisie Lowara sealset        35 mm DL180 &amp; DL200</v>
      </c>
    </row>
    <row r="94" spans="6:8" x14ac:dyDescent="0.25">
      <c r="F94" s="6">
        <v>50535120</v>
      </c>
      <c r="G94" t="s">
        <v>852</v>
      </c>
      <c r="H94" t="str">
        <f t="shared" si="2"/>
        <v>Robot seal BW 2030..4030-sh   35 mm kool/ker/nbr</v>
      </c>
    </row>
    <row r="95" spans="6:8" x14ac:dyDescent="0.25">
      <c r="F95" s="6">
        <v>50535160</v>
      </c>
      <c r="G95" t="s">
        <v>853</v>
      </c>
      <c r="H95" t="str">
        <f t="shared" si="2"/>
        <v>Sealset car/cer/nit           1 3/8 inch</v>
      </c>
    </row>
    <row r="96" spans="6:8" x14ac:dyDescent="0.25">
      <c r="F96" s="6">
        <v>50538020</v>
      </c>
      <c r="G96" t="s">
        <v>854</v>
      </c>
      <c r="H96" t="str">
        <f t="shared" si="2"/>
        <v>KSB sealsetkit sic/sic/hnbr   38 mm</v>
      </c>
    </row>
    <row r="97" spans="6:9" x14ac:dyDescent="0.25">
      <c r="F97" s="6">
        <v>50538040</v>
      </c>
      <c r="G97" t="s">
        <v>855</v>
      </c>
      <c r="H97" t="str">
        <f t="shared" si="2"/>
        <v>Sealset car/sic/fpm           38 mm tbv. o.a. PG staartpomp</v>
      </c>
    </row>
    <row r="98" spans="6:9" x14ac:dyDescent="0.25">
      <c r="F98" s="6">
        <v>50533001</v>
      </c>
      <c r="G98" t="s">
        <v>856</v>
      </c>
      <c r="H98" t="str">
        <f t="shared" si="2"/>
        <v>BM balgseal epdm bq1egg       33 mm sic-car</v>
      </c>
    </row>
    <row r="99" spans="6:9" x14ac:dyDescent="0.25">
      <c r="F99" s="6">
        <v>50533060</v>
      </c>
      <c r="G99" t="s">
        <v>857</v>
      </c>
      <c r="H99" t="str">
        <f t="shared" si="2"/>
        <v>Lowara sealset cer/car/epdm   33 mm type FHE4/FCE4</v>
      </c>
    </row>
    <row r="100" spans="6:9" x14ac:dyDescent="0.25">
      <c r="F100" s="6">
        <v>50533080</v>
      </c>
      <c r="G100" t="s">
        <v>858</v>
      </c>
      <c r="H100" t="str">
        <f t="shared" si="2"/>
        <v>Lowara sealset cer/car/nbr    33 mm type FHE</v>
      </c>
    </row>
    <row r="101" spans="6:9" x14ac:dyDescent="0.25">
      <c r="F101" s="6">
        <v>50575069</v>
      </c>
      <c r="G101" t="s">
        <v>859</v>
      </c>
      <c r="H101" t="str">
        <f t="shared" si="2"/>
        <v>Revisie seal car/sil/vit      75 mm</v>
      </c>
    </row>
    <row r="102" spans="6:9" x14ac:dyDescent="0.25">
      <c r="F102" s="6">
        <v>50590100</v>
      </c>
      <c r="G102" t="s">
        <v>716</v>
      </c>
      <c r="H102" t="str">
        <f t="shared" si="2"/>
        <v>Viton  cup 22mm</v>
      </c>
    </row>
    <row r="103" spans="6:9" x14ac:dyDescent="0.25">
      <c r="F103" s="6">
        <v>50590120</v>
      </c>
      <c r="G103" t="s">
        <v>717</v>
      </c>
      <c r="H103" t="str">
        <f t="shared" si="2"/>
        <v>Viton  cup 28mm</v>
      </c>
    </row>
    <row r="104" spans="6:9" x14ac:dyDescent="0.25">
      <c r="F104" s="6">
        <v>50590140</v>
      </c>
      <c r="G104" t="s">
        <v>718</v>
      </c>
      <c r="H104" t="str">
        <f t="shared" si="2"/>
        <v>Viton  cup 32mm</v>
      </c>
    </row>
    <row r="105" spans="6:9" x14ac:dyDescent="0.25">
      <c r="F105" s="6">
        <v>50540060</v>
      </c>
      <c r="G105" t="s">
        <v>719</v>
      </c>
      <c r="H105" t="str">
        <f t="shared" si="2"/>
        <v>Sealset car/sic/fpm           40 mm</v>
      </c>
    </row>
    <row r="106" spans="6:9" x14ac:dyDescent="0.25">
      <c r="F106" s="6">
        <v>50544400</v>
      </c>
      <c r="G106" t="s">
        <v>720</v>
      </c>
      <c r="H106" t="str">
        <f t="shared" si="2"/>
        <v>Sealset car/ss/viton          44,4 mm</v>
      </c>
    </row>
    <row r="107" spans="6:9" x14ac:dyDescent="0.25">
      <c r="F107" s="6">
        <v>50545000</v>
      </c>
      <c r="G107" t="s">
        <v>721</v>
      </c>
      <c r="H107" t="str">
        <f t="shared" si="2"/>
        <v>Sealset car/rvs/flucar        1¾ inch</v>
      </c>
    </row>
    <row r="108" spans="6:9" x14ac:dyDescent="0.25">
      <c r="F108" s="6">
        <v>50548060</v>
      </c>
      <c r="G108" t="s">
        <v>722</v>
      </c>
      <c r="H108" t="str">
        <f t="shared" si="2"/>
        <v>Sealset sic/sic/Viton         48 mm</v>
      </c>
    </row>
    <row r="109" spans="6:9" x14ac:dyDescent="0.25">
      <c r="F109" s="6">
        <v>50550040</v>
      </c>
      <c r="G109" t="s">
        <v>723</v>
      </c>
      <c r="H109" t="str">
        <f t="shared" si="2"/>
        <v>Sarlin mech.seal sic          50 mm yj3458550</v>
      </c>
    </row>
    <row r="110" spans="6:9" x14ac:dyDescent="0.25">
      <c r="F110" s="6">
        <v>50550060</v>
      </c>
      <c r="G110" t="s">
        <v>724</v>
      </c>
      <c r="H110" t="str">
        <f t="shared" si="2"/>
        <v>Lowara sealset car/sic/EPDM   50 mm FCS/FHS4/6 150-250</v>
      </c>
    </row>
    <row r="111" spans="6:9" x14ac:dyDescent="0.25">
      <c r="F111" s="6">
        <v>50540020</v>
      </c>
      <c r="G111" t="s">
        <v>725</v>
      </c>
      <c r="H111" t="str">
        <f t="shared" si="2"/>
        <v>BM rubber bellows mech. seal   40 mm sic/sic/fpm q1q1vff</v>
      </c>
      <c r="I111" t="s">
        <v>2625</v>
      </c>
    </row>
    <row r="112" spans="6:9" x14ac:dyDescent="0.25">
      <c r="F112" s="6">
        <v>50524100</v>
      </c>
      <c r="G112" t="s">
        <v>726</v>
      </c>
      <c r="H112" t="str">
        <f t="shared" si="2"/>
        <v>SIHI sealset sic/sic/nbr      24 mm</v>
      </c>
    </row>
    <row r="113" spans="6:9" x14ac:dyDescent="0.25">
      <c r="F113" s="6">
        <v>50525060</v>
      </c>
      <c r="G113" t="s">
        <v>727</v>
      </c>
      <c r="H113" t="str">
        <f t="shared" si="2"/>
        <v>Alpha seal 03 ra/rat/ragt     25 mm  seallite</v>
      </c>
    </row>
    <row r="114" spans="6:9" x14ac:dyDescent="0.25">
      <c r="F114" s="6">
        <v>50525150</v>
      </c>
      <c r="G114" t="s">
        <v>728</v>
      </c>
      <c r="H114" t="str">
        <f t="shared" si="2"/>
        <v>Seal tbv. div. pompen         25 mm car/cer/nbr</v>
      </c>
    </row>
    <row r="115" spans="6:9" x14ac:dyDescent="0.25">
      <c r="F115" s="6">
        <v>50532020</v>
      </c>
      <c r="G115" t="s">
        <v>729</v>
      </c>
      <c r="H115" t="str">
        <f t="shared" si="2"/>
        <v>BM rubber bellows mech. seal   32 mm sic/sic/fpm q1q1vff</v>
      </c>
      <c r="I115" t="s">
        <v>2626</v>
      </c>
    </row>
    <row r="116" spans="6:9" x14ac:dyDescent="0.25">
      <c r="F116" s="6">
        <v>50530069</v>
      </c>
      <c r="G116" t="s">
        <v>730</v>
      </c>
      <c r="H116" t="str">
        <f t="shared" si="2"/>
        <v>Revisie Lowara sealset        30 mm DL160/DLV140</v>
      </c>
    </row>
    <row r="117" spans="6:9" x14ac:dyDescent="0.25">
      <c r="F117" s="6">
        <v>50530100</v>
      </c>
      <c r="G117" t="s">
        <v>731</v>
      </c>
      <c r="H117" t="str">
        <f t="shared" si="2"/>
        <v>Alpha seal tbv. .......       30 mm</v>
      </c>
    </row>
    <row r="118" spans="6:9" x14ac:dyDescent="0.25">
      <c r="F118" s="6">
        <v>50530120</v>
      </c>
      <c r="G118" t="s">
        <v>732</v>
      </c>
      <c r="H118" t="str">
        <f t="shared" si="2"/>
        <v>Robot seal BW 2030..4030-sh   30 mm sic/sic/nbr</v>
      </c>
    </row>
    <row r="119" spans="6:9" x14ac:dyDescent="0.25">
      <c r="F119" s="6">
        <v>50528140</v>
      </c>
      <c r="G119" t="s">
        <v>733</v>
      </c>
      <c r="H119" t="str">
        <f t="shared" si="2"/>
        <v>Lowara sealset special        28 mm sic-sic/kool Viton</v>
      </c>
    </row>
    <row r="120" spans="6:9" x14ac:dyDescent="0.25">
      <c r="F120" s="6">
        <v>50528060</v>
      </c>
      <c r="G120" t="s">
        <v>734</v>
      </c>
      <c r="H120" t="str">
        <f t="shared" si="2"/>
        <v>JC balgseal Viton             28 mm sic-sic 043-efs-sfh-028</v>
      </c>
    </row>
    <row r="121" spans="6:9" x14ac:dyDescent="0.25">
      <c r="F121" s="6">
        <v>50528080</v>
      </c>
      <c r="G121" t="s">
        <v>735</v>
      </c>
      <c r="H121" t="str">
        <f t="shared" si="2"/>
        <v>Lowara sealset cer/car/nbr    28 mm FHE/FHS 22-55 kW</v>
      </c>
    </row>
    <row r="122" spans="6:9" x14ac:dyDescent="0.25">
      <c r="F122" s="6">
        <v>50516130</v>
      </c>
      <c r="G122" t="s">
        <v>736</v>
      </c>
      <c r="H122" t="str">
        <f t="shared" si="2"/>
        <v>Lowara sealset sic/sic/Viton  16 mm 10-15-22SV t/m 4,0kw std</v>
      </c>
    </row>
    <row r="123" spans="6:9" x14ac:dyDescent="0.25">
      <c r="F123" s="6">
        <v>50516141</v>
      </c>
      <c r="G123" t="s">
        <v>737</v>
      </c>
      <c r="H123" t="str">
        <f t="shared" si="2"/>
        <v>Lowara sealset Viton          16 mm CA 70-200</v>
      </c>
    </row>
    <row r="124" spans="6:9" x14ac:dyDescent="0.25">
      <c r="F124" s="6">
        <v>50516150</v>
      </c>
      <c r="G124" t="s">
        <v>738</v>
      </c>
      <c r="H124" t="str">
        <f t="shared" si="2"/>
        <v>Lowara sealset sic/sic/Viton  16 mm 10-15-22SV v.a. 5,5kW</v>
      </c>
    </row>
    <row r="125" spans="6:9" x14ac:dyDescent="0.25">
      <c r="F125" s="6">
        <v>50516180</v>
      </c>
      <c r="G125" t="s">
        <v>739</v>
      </c>
      <c r="H125" t="str">
        <f t="shared" si="2"/>
        <v>Tegenloopring Viton           16 mm CR16</v>
      </c>
    </row>
    <row r="126" spans="6:9" x14ac:dyDescent="0.25">
      <c r="F126" s="6">
        <v>50516200</v>
      </c>
      <c r="G126" t="s">
        <v>740</v>
      </c>
      <c r="H126" t="str">
        <f t="shared" si="2"/>
        <v>GMP seal NBR kool-keramiek    16 mm</v>
      </c>
    </row>
    <row r="127" spans="6:9" x14ac:dyDescent="0.25">
      <c r="F127" s="6">
        <v>50519080</v>
      </c>
      <c r="G127" t="s">
        <v>741</v>
      </c>
      <c r="H127" t="str">
        <f t="shared" si="2"/>
        <v>Sealset car/sic/flucar         ¾" tbv. Burks pompen</v>
      </c>
    </row>
    <row r="128" spans="6:9" x14ac:dyDescent="0.25">
      <c r="F128" s="6">
        <v>50519020</v>
      </c>
      <c r="G128" t="s">
        <v>742</v>
      </c>
      <c r="H128" t="str">
        <f t="shared" si="2"/>
        <v>Alpha seal 015/025 ra/rat/ram 19 mm  nbr/sealite</v>
      </c>
    </row>
    <row r="129" spans="6:8" x14ac:dyDescent="0.25">
      <c r="F129" s="6">
        <v>50518001</v>
      </c>
      <c r="G129" t="s">
        <v>743</v>
      </c>
      <c r="H129" t="str">
        <f t="shared" si="2"/>
        <v>BM balgseal epdm bq1egg       18 mm sic-car</v>
      </c>
    </row>
    <row r="130" spans="6:8" x14ac:dyDescent="0.25">
      <c r="F130" s="6">
        <v>50522130</v>
      </c>
      <c r="G130" t="s">
        <v>744</v>
      </c>
      <c r="H130" t="str">
        <f t="shared" si="2"/>
        <v>Lowara sealset sic/sic/ptfe   22 mm type HTE/HTS/FHE</v>
      </c>
    </row>
    <row r="131" spans="6:8" x14ac:dyDescent="0.25">
      <c r="F131" s="6">
        <v>50522220</v>
      </c>
      <c r="G131" t="s">
        <v>745</v>
      </c>
      <c r="H131" t="str">
        <f t="shared" si="2"/>
        <v>Seal tbv. div. pompen         22 mm sic/sic/nbr</v>
      </c>
    </row>
    <row r="132" spans="6:8" x14ac:dyDescent="0.25">
      <c r="F132" s="6">
        <v>50522080</v>
      </c>
      <c r="G132" t="s">
        <v>746</v>
      </c>
      <c r="H132" t="str">
        <f t="shared" si="2"/>
        <v>Lowara sealset cer/car/nbr    22 mm type FHE/FCE/SHE</v>
      </c>
    </row>
    <row r="133" spans="6:8" x14ac:dyDescent="0.25">
      <c r="F133" s="6">
        <v>50522100</v>
      </c>
      <c r="G133" t="s">
        <v>747</v>
      </c>
      <c r="H133" t="str">
        <f t="shared" si="2"/>
        <v>Lowara sealset sic/sic/epdm   22 mm type HTE/FHE/SHE</v>
      </c>
    </row>
    <row r="134" spans="6:8" x14ac:dyDescent="0.25">
      <c r="F134" s="6">
        <v>50520180</v>
      </c>
      <c r="G134" t="s">
        <v>748</v>
      </c>
      <c r="H134" t="str">
        <f t="shared" si="2"/>
        <v>Sealset car/cer/nbr           20 mm</v>
      </c>
    </row>
    <row r="135" spans="6:8" x14ac:dyDescent="0.25">
      <c r="F135" s="6">
        <v>50520190</v>
      </c>
      <c r="G135" t="s">
        <v>749</v>
      </c>
      <c r="H135" t="str">
        <f t="shared" si="2"/>
        <v>Sealset car/cer/fpm           20 mm tbv. o.a. Allweiler</v>
      </c>
    </row>
    <row r="136" spans="6:8" x14ac:dyDescent="0.25">
      <c r="F136" s="6">
        <v>50520200</v>
      </c>
      <c r="G136" t="s">
        <v>750</v>
      </c>
      <c r="H136" t="str">
        <f t="shared" ref="H136:H199" si="3">IF(I136="",G136,I136)</f>
        <v>Sealset car/cer/fpm kort      20 mm tbv. o.a. Allweiler</v>
      </c>
    </row>
    <row r="137" spans="6:8" x14ac:dyDescent="0.25">
      <c r="F137" s="6">
        <v>50512220</v>
      </c>
      <c r="G137" t="s">
        <v>751</v>
      </c>
      <c r="H137" t="str">
        <f t="shared" si="3"/>
        <v>Sealset car/sic/flucar         ½" tbv. Burks pompen</v>
      </c>
    </row>
    <row r="138" spans="6:8" x14ac:dyDescent="0.25">
      <c r="F138" s="6">
        <v>50512110</v>
      </c>
      <c r="G138" t="s">
        <v>752</v>
      </c>
      <c r="H138" t="str">
        <f t="shared" si="3"/>
        <v>Lowara sealset sic/car/epdm   12 mm type 1-3-5SV [std]</v>
      </c>
    </row>
    <row r="139" spans="6:8" x14ac:dyDescent="0.25">
      <c r="F139" s="6">
        <v>50512130</v>
      </c>
      <c r="G139" t="s">
        <v>753</v>
      </c>
      <c r="H139" t="str">
        <f t="shared" si="3"/>
        <v>Lowara sealset tun/car/viton  12 mm type SV2/4 1-3-5SV</v>
      </c>
    </row>
    <row r="140" spans="6:8" x14ac:dyDescent="0.25">
      <c r="F140" s="6">
        <v>50514210</v>
      </c>
      <c r="G140" t="s">
        <v>754</v>
      </c>
      <c r="H140" t="str">
        <f t="shared" si="3"/>
        <v>Sealset HM cer/car/epdm       compact 14mm 1-5HM +OR</v>
      </c>
    </row>
    <row r="141" spans="6:8" x14ac:dyDescent="0.25">
      <c r="F141" s="6">
        <v>50514150</v>
      </c>
      <c r="G141" t="s">
        <v>755</v>
      </c>
      <c r="H141" t="str">
        <f t="shared" si="3"/>
        <v>Lowara sealset sic/sic/epdm   14 mm BG-,CO-,CEA-,2,4HM   +OR</v>
      </c>
    </row>
    <row r="142" spans="6:8" x14ac:dyDescent="0.25">
      <c r="F142" s="6">
        <v>50514170</v>
      </c>
      <c r="G142" t="s">
        <v>756</v>
      </c>
      <c r="H142" t="str">
        <f t="shared" si="3"/>
        <v>Sealset HM cer/car/vit sleeve 14mm t/m 1HM16/3HM13/5HM13 +OR</v>
      </c>
    </row>
    <row r="143" spans="6:8" x14ac:dyDescent="0.25">
      <c r="F143" s="6">
        <v>50514130</v>
      </c>
      <c r="G143" t="s">
        <v>757</v>
      </c>
      <c r="H143" t="str">
        <f t="shared" si="3"/>
        <v>Lowara sealset sic-sic-Viton  14 mm DOMO - diwa</v>
      </c>
    </row>
    <row r="144" spans="6:8" x14ac:dyDescent="0.25">
      <c r="F144" s="6">
        <v>50514070</v>
      </c>
      <c r="G144" t="s">
        <v>758</v>
      </c>
      <c r="H144" t="str">
        <f t="shared" si="3"/>
        <v>Lowara sealset kool/cer/epdm  14 mm BG-,CO-,CEA-serie</v>
      </c>
    </row>
    <row r="145" spans="6:9" x14ac:dyDescent="0.25">
      <c r="F145" s="6">
        <v>50522210</v>
      </c>
      <c r="G145" t="s">
        <v>759</v>
      </c>
      <c r="H145" t="str">
        <f t="shared" si="3"/>
        <v>Lowara sealset sic/sic/Viton  22mm 33-46-66-92-125SV</v>
      </c>
    </row>
    <row r="146" spans="6:9" x14ac:dyDescent="0.25">
      <c r="F146" s="6">
        <v>50528160</v>
      </c>
      <c r="G146" t="s">
        <v>760</v>
      </c>
      <c r="H146" t="str">
        <f t="shared" si="3"/>
        <v>Sealset tun/sic/Viton         28 mm</v>
      </c>
    </row>
    <row r="147" spans="6:9" x14ac:dyDescent="0.25">
      <c r="F147" s="6">
        <v>50524090</v>
      </c>
      <c r="G147" t="s">
        <v>761</v>
      </c>
      <c r="H147" t="str">
        <f t="shared" si="3"/>
        <v>BM rubber bellows mech. seal   24 mm hnbr x4gg  buka/buka</v>
      </c>
      <c r="I147" t="s">
        <v>2627</v>
      </c>
    </row>
    <row r="148" spans="6:9" x14ac:dyDescent="0.25">
      <c r="F148" s="6">
        <v>50535060</v>
      </c>
      <c r="G148" t="s">
        <v>762</v>
      </c>
      <c r="H148" t="str">
        <f t="shared" si="3"/>
        <v>Lowara sealset                35 mm DL180 &amp; DL200</v>
      </c>
    </row>
    <row r="149" spans="6:9" x14ac:dyDescent="0.25">
      <c r="F149" s="6">
        <v>50525041</v>
      </c>
      <c r="G149" t="s">
        <v>763</v>
      </c>
      <c r="H149" t="str">
        <f t="shared" si="3"/>
        <v>BM balgseal Viton  bq1vgg     25 mm sic-car</v>
      </c>
    </row>
    <row r="150" spans="6:9" x14ac:dyDescent="0.25">
      <c r="F150" s="6">
        <v>50528100</v>
      </c>
      <c r="G150" t="s">
        <v>764</v>
      </c>
      <c r="H150" t="str">
        <f t="shared" si="3"/>
        <v>Lowara sealset cer/car/Viton  28 mm type SHE/FCE/FHE (f)</v>
      </c>
    </row>
    <row r="151" spans="6:9" x14ac:dyDescent="0.25">
      <c r="F151" s="6">
        <v>50522230</v>
      </c>
      <c r="G151" t="s">
        <v>765</v>
      </c>
      <c r="H151" t="str">
        <f t="shared" si="3"/>
        <v>Lowara sealset cer/car/Viton  22mm type SH (+ o-ring)</v>
      </c>
    </row>
    <row r="152" spans="6:9" x14ac:dyDescent="0.25">
      <c r="F152" s="6">
        <v>39021380</v>
      </c>
      <c r="G152" t="s">
        <v>860</v>
      </c>
      <c r="H152" t="str">
        <f t="shared" si="3"/>
        <v>Lowara O-RING statorhuis onder Diwa 05A 110,49 X 5,34 mm NBR</v>
      </c>
    </row>
    <row r="153" spans="6:9" x14ac:dyDescent="0.25">
      <c r="F153" s="6">
        <v>39006230</v>
      </c>
      <c r="G153" t="s">
        <v>861</v>
      </c>
      <c r="H153" t="str">
        <f t="shared" si="3"/>
        <v>Lowara support for SH/FH 15,0 t/m 22,0 kW</v>
      </c>
      <c r="I153" t="s">
        <v>2628</v>
      </c>
    </row>
    <row r="154" spans="6:9" x14ac:dyDescent="0.25">
      <c r="F154" s="6">
        <v>39021370</v>
      </c>
      <c r="G154" t="s">
        <v>862</v>
      </c>
      <c r="H154" t="str">
        <f t="shared" si="3"/>
        <v>Lowara O-RING statorhuis boven Diwa 05A  94,84 X 3,53 mm NBR</v>
      </c>
    </row>
    <row r="155" spans="6:9" x14ac:dyDescent="0.25">
      <c r="F155" s="6">
        <v>39022200</v>
      </c>
      <c r="G155" t="s">
        <v>863</v>
      </c>
      <c r="H155" t="str">
        <f t="shared" si="3"/>
        <v>Lowara domo oliekeerring      sealkamer wa-15  15 x 24 x 5</v>
      </c>
    </row>
    <row r="156" spans="6:9" x14ac:dyDescent="0.25">
      <c r="F156" s="6">
        <v>39021550</v>
      </c>
      <c r="G156" t="s">
        <v>864</v>
      </c>
      <c r="H156" t="str">
        <f t="shared" si="3"/>
        <v>Lowara O-RING Viton tbv. oa.  CA/HM   12,42 x 1,78 mm</v>
      </c>
    </row>
    <row r="157" spans="6:9" x14ac:dyDescent="0.25">
      <c r="F157" s="6">
        <v>39021850</v>
      </c>
      <c r="G157" t="s">
        <v>865</v>
      </c>
      <c r="H157" t="str">
        <f t="shared" si="3"/>
        <v>Lowara o-ring fpm pumph. SH 32..40-200         221,62x5,33</v>
      </c>
      <c r="I157" t="s">
        <v>2629</v>
      </c>
    </row>
    <row r="158" spans="6:9" x14ac:dyDescent="0.25">
      <c r="F158" s="6">
        <v>39021350</v>
      </c>
      <c r="G158" t="s">
        <v>866</v>
      </c>
      <c r="H158" t="str">
        <f t="shared" si="3"/>
        <v>Lowara O-RING Viton pomphuis  SG/BG/CA/CEA/CEAM  171,05x3,53</v>
      </c>
    </row>
    <row r="159" spans="6:9" x14ac:dyDescent="0.25">
      <c r="F159" s="6">
        <v>39021200</v>
      </c>
      <c r="G159" t="s">
        <v>867</v>
      </c>
      <c r="H159" t="str">
        <f t="shared" si="3"/>
        <v>Lowara O-RING NBR   pomphuis  DL105            117,1  x 3,53</v>
      </c>
    </row>
    <row r="160" spans="6:9" x14ac:dyDescent="0.25">
      <c r="F160" s="6">
        <v>39022100</v>
      </c>
      <c r="G160" t="s">
        <v>868</v>
      </c>
      <c r="H160" t="str">
        <f t="shared" si="3"/>
        <v>Lowara O-RING NBR pomphuis    CN50/65-200      209,14 X 3,53</v>
      </c>
    </row>
    <row r="161" spans="6:9" x14ac:dyDescent="0.25">
      <c r="F161" s="6">
        <v>39021400</v>
      </c>
      <c r="G161" t="s">
        <v>869</v>
      </c>
      <c r="H161" t="str">
        <f t="shared" si="3"/>
        <v>Lowara O-RING Viton waaier    CA 70 - 120 serie 41,28 x 3,53</v>
      </c>
    </row>
    <row r="162" spans="6:9" x14ac:dyDescent="0.25">
      <c r="F162" s="6">
        <v>39021900</v>
      </c>
      <c r="G162" t="s">
        <v>870</v>
      </c>
      <c r="H162" t="str">
        <f t="shared" si="3"/>
        <v>Lowara o-ring fpm pumph. SH 50..65-200 65-160  247,02x5,33</v>
      </c>
      <c r="I162" t="s">
        <v>2630</v>
      </c>
    </row>
    <row r="163" spans="6:9" x14ac:dyDescent="0.25">
      <c r="F163" s="6">
        <v>39021950</v>
      </c>
      <c r="G163" t="s">
        <v>871</v>
      </c>
      <c r="H163" t="str">
        <f t="shared" si="3"/>
        <v>Lowara o-ring fpm pumph. SH 32..50-160 50-125  189,87x5,33</v>
      </c>
      <c r="I163" t="s">
        <v>2631</v>
      </c>
    </row>
    <row r="164" spans="6:9" x14ac:dyDescent="0.25">
      <c r="F164" s="6">
        <v>39021450</v>
      </c>
      <c r="G164" t="s">
        <v>872</v>
      </c>
      <c r="H164" t="str">
        <f t="shared" si="3"/>
        <v>Lowara O-RING Viton waaier    CEA 70 -120 serie 40,86 x 3,53</v>
      </c>
    </row>
    <row r="165" spans="6:9" x14ac:dyDescent="0.25">
      <c r="F165" s="6">
        <v>39021360</v>
      </c>
      <c r="G165" t="s">
        <v>873</v>
      </c>
      <c r="H165" t="str">
        <f t="shared" si="3"/>
        <v>Lowara O-RING persdeksel      Diwa 05A    5,23 X 2,62 mm NBR</v>
      </c>
    </row>
    <row r="166" spans="6:9" x14ac:dyDescent="0.25">
      <c r="F166" s="6">
        <v>39021500</v>
      </c>
      <c r="G166" t="s">
        <v>874</v>
      </c>
      <c r="H166" t="str">
        <f t="shared" si="3"/>
        <v>Lowara O-RING Viton pomphuis  CA 70 - 200      183,7  X 3,53</v>
      </c>
    </row>
    <row r="167" spans="6:9" x14ac:dyDescent="0.25">
      <c r="F167" s="6">
        <v>39021250</v>
      </c>
      <c r="G167" t="s">
        <v>875</v>
      </c>
      <c r="H167" t="str">
        <f t="shared" si="3"/>
        <v>Lowara O-RING Viton injector  BG serie   36,17 X 2,62</v>
      </c>
    </row>
    <row r="168" spans="6:9" x14ac:dyDescent="0.25">
      <c r="F168" s="6">
        <v>39022050</v>
      </c>
      <c r="G168" t="s">
        <v>876</v>
      </c>
      <c r="H168" t="str">
        <f t="shared" si="3"/>
        <v>Lowara o-ring NBR pomphuis    FHE50/65/80 253,6 x 3,53</v>
      </c>
    </row>
    <row r="169" spans="6:9" x14ac:dyDescent="0.25">
      <c r="F169" s="6">
        <v>39006980</v>
      </c>
      <c r="G169" t="s">
        <v>877</v>
      </c>
      <c r="H169" t="str">
        <f t="shared" si="3"/>
        <v>Wear ring suction SH25-SH/FH32-FC40</v>
      </c>
      <c r="I169" t="s">
        <v>2632</v>
      </c>
    </row>
    <row r="170" spans="6:9" x14ac:dyDescent="0.25">
      <c r="F170" s="6">
        <v>39022000</v>
      </c>
      <c r="G170" t="s">
        <v>878</v>
      </c>
      <c r="H170" t="str">
        <f t="shared" si="3"/>
        <v>Lowara o-ring fpm pumph. SH 32..50-250 + SH80  278,77x5,33</v>
      </c>
      <c r="I170" t="s">
        <v>2633</v>
      </c>
    </row>
    <row r="171" spans="6:9" x14ac:dyDescent="0.25">
      <c r="F171" s="6">
        <v>39007100</v>
      </c>
      <c r="G171" t="s">
        <v>879</v>
      </c>
      <c r="H171" t="str">
        <f t="shared" si="3"/>
        <v>Lowara ontluchter             tbv. FC/LN-serie EPDM</v>
      </c>
    </row>
    <row r="172" spans="6:9" x14ac:dyDescent="0.25">
      <c r="F172" s="6">
        <v>39006000</v>
      </c>
      <c r="G172" t="s">
        <v>880</v>
      </c>
      <c r="H172" t="str">
        <f t="shared" si="3"/>
        <v>Lowara waaiermoer             BG SG CEA</v>
      </c>
    </row>
    <row r="173" spans="6:9" x14ac:dyDescent="0.25">
      <c r="F173" s="6">
        <v>39007200</v>
      </c>
      <c r="G173" t="s">
        <v>881</v>
      </c>
      <c r="H173" t="str">
        <f t="shared" si="3"/>
        <v>Lowara persbochtkit 2"        DL109-125  DLV100-115</v>
      </c>
    </row>
    <row r="174" spans="6:9" x14ac:dyDescent="0.25">
      <c r="F174" s="6">
        <v>39022150</v>
      </c>
      <c r="G174" t="s">
        <v>882</v>
      </c>
      <c r="H174" t="str">
        <f t="shared" si="3"/>
        <v>Lowara O-RING NBR pomphuis    CN50/65-160      171,05 X 3,53</v>
      </c>
    </row>
    <row r="175" spans="6:9" x14ac:dyDescent="0.25">
      <c r="F175" s="6">
        <v>39007010</v>
      </c>
      <c r="G175" t="s">
        <v>883</v>
      </c>
      <c r="H175" t="str">
        <f t="shared" si="3"/>
        <v>Lowara slijtring zuigzijde    SH/FH40-250/50-125/160/200/250</v>
      </c>
    </row>
    <row r="176" spans="6:9" x14ac:dyDescent="0.25">
      <c r="F176" s="6">
        <v>39006950</v>
      </c>
      <c r="G176" t="s">
        <v>884</v>
      </c>
      <c r="H176" t="str">
        <f t="shared" si="3"/>
        <v>Lowara slijtring sealz. FH/SH 32/40/50/160+32/40/50-200/250</v>
      </c>
    </row>
    <row r="177" spans="6:8" x14ac:dyDescent="0.25">
      <c r="F177" s="6">
        <v>39035300</v>
      </c>
      <c r="G177" t="s">
        <v>885</v>
      </c>
      <c r="H177" t="str">
        <f t="shared" si="3"/>
        <v>Lowara kabeldoorvoer          DN-DL</v>
      </c>
    </row>
    <row r="178" spans="6:8" x14ac:dyDescent="0.25">
      <c r="F178" s="6">
        <v>39037050</v>
      </c>
      <c r="G178" t="s">
        <v>886</v>
      </c>
      <c r="H178" t="str">
        <f t="shared" si="3"/>
        <v>Lowara kabeldoorvoer          DOMO7-10/DIWA05-07      1F D9</v>
      </c>
    </row>
    <row r="179" spans="6:8" x14ac:dyDescent="0.25">
      <c r="F179" s="6">
        <v>39037070</v>
      </c>
      <c r="G179" t="s">
        <v>887</v>
      </c>
      <c r="H179" t="str">
        <f t="shared" si="3"/>
        <v>Lowara kabeldoorvoer          DOMO7-15/DIWA05-11      3F D10</v>
      </c>
    </row>
    <row r="180" spans="6:8" x14ac:dyDescent="0.25">
      <c r="F180" s="6">
        <v>39027550</v>
      </c>
      <c r="G180" t="s">
        <v>888</v>
      </c>
      <c r="H180" t="str">
        <f t="shared" si="3"/>
        <v>Membraan voor 24 liter        membraanbol E Sfera of Block</v>
      </c>
    </row>
    <row r="181" spans="6:8" x14ac:dyDescent="0.25">
      <c r="F181" s="6">
        <v>39037060</v>
      </c>
      <c r="G181" t="s">
        <v>889</v>
      </c>
      <c r="H181" t="str">
        <f t="shared" si="3"/>
        <v>Lowara kabeldoorvoer DOMO15/  DIWA11 1F DOMO20/DIWA15 3F D11</v>
      </c>
    </row>
    <row r="182" spans="6:8" x14ac:dyDescent="0.25">
      <c r="F182" s="6">
        <v>39006016</v>
      </c>
      <c r="G182" t="s">
        <v>890</v>
      </c>
      <c r="H182" t="str">
        <f t="shared" si="3"/>
        <v>Lowara waaiermoer M16         tbv. FHE/SHE</v>
      </c>
    </row>
    <row r="183" spans="6:8" x14ac:dyDescent="0.25">
      <c r="F183" s="6">
        <v>39022010</v>
      </c>
      <c r="G183" t="s">
        <v>891</v>
      </c>
      <c r="H183" t="str">
        <f t="shared" si="3"/>
        <v>Lowara o-ring viton pomphuis  SHE4 80-250  304,17x5,33</v>
      </c>
    </row>
    <row r="184" spans="6:8" x14ac:dyDescent="0.25">
      <c r="F184" s="6">
        <v>39021700</v>
      </c>
      <c r="G184" t="s">
        <v>892</v>
      </c>
      <c r="H184" t="str">
        <f t="shared" si="3"/>
        <v>Lowara O-RING kit SV 16       EPDM</v>
      </c>
    </row>
    <row r="185" spans="6:8" x14ac:dyDescent="0.25">
      <c r="F185" s="6">
        <v>39007410</v>
      </c>
      <c r="G185" t="s">
        <v>893</v>
      </c>
      <c r="H185" t="str">
        <f t="shared" si="3"/>
        <v>Lowara RVS vulplug tbv. SV16</v>
      </c>
    </row>
    <row r="186" spans="6:8" x14ac:dyDescent="0.25">
      <c r="F186" s="6">
        <v>39006991</v>
      </c>
      <c r="G186" t="s">
        <v>894</v>
      </c>
      <c r="H186" t="str">
        <f t="shared" si="3"/>
        <v>Lowara slijtring zuigzijde    FH/SH 40-125/160/200</v>
      </c>
    </row>
    <row r="187" spans="6:8" x14ac:dyDescent="0.25">
      <c r="F187" s="6">
        <v>39007400</v>
      </c>
      <c r="G187" t="s">
        <v>895</v>
      </c>
      <c r="H187" t="str">
        <f t="shared" si="3"/>
        <v>Lowara RVS aftapplug tbv. SV16</v>
      </c>
    </row>
    <row r="188" spans="6:8" x14ac:dyDescent="0.25">
      <c r="F188" s="6">
        <v>39021800</v>
      </c>
      <c r="G188" t="s">
        <v>896</v>
      </c>
      <c r="H188" t="str">
        <f t="shared" si="3"/>
        <v>Lowara o-ring Viton pomph. SH 32..40-125         158,12x5,33</v>
      </c>
    </row>
    <row r="189" spans="6:8" x14ac:dyDescent="0.25">
      <c r="F189" s="6">
        <v>39039330</v>
      </c>
      <c r="G189" t="s">
        <v>897</v>
      </c>
      <c r="H189" t="str">
        <f t="shared" si="3"/>
        <v>Lowara koelwaaier D130 SM80   SHE40-125/15</v>
      </c>
    </row>
    <row r="190" spans="6:8" x14ac:dyDescent="0.25">
      <c r="F190" s="6">
        <v>39039400</v>
      </c>
      <c r="G190" t="s">
        <v>898</v>
      </c>
      <c r="H190" t="str">
        <f t="shared" si="3"/>
        <v>Lowara koelwaaier (PLM) 2p    oa. FCE/FHE/SHE 2,2 + 3,0 kW</v>
      </c>
    </row>
    <row r="191" spans="6:8" x14ac:dyDescent="0.25">
      <c r="F191" s="6">
        <v>39036320</v>
      </c>
      <c r="G191" t="s">
        <v>899</v>
      </c>
      <c r="H191" t="str">
        <f t="shared" si="3"/>
        <v>Lowara deksel aansluitkast    108x175 (div. motoren)</v>
      </c>
    </row>
    <row r="192" spans="6:8" x14ac:dyDescent="0.25">
      <c r="F192" s="6">
        <v>39015170</v>
      </c>
      <c r="G192" t="s">
        <v>900</v>
      </c>
      <c r="H192" t="str">
        <f t="shared" si="3"/>
        <v>Lowara diffuser kit SV16</v>
      </c>
    </row>
    <row r="193" spans="6:9" x14ac:dyDescent="0.25">
      <c r="F193" s="6">
        <v>39007110</v>
      </c>
      <c r="G193" t="s">
        <v>901</v>
      </c>
      <c r="H193" t="str">
        <f t="shared" si="3"/>
        <v>Lowara ontluchterkit tbv.     FC/LN-serie (incl. pluggen)</v>
      </c>
    </row>
    <row r="194" spans="6:9" x14ac:dyDescent="0.25">
      <c r="F194" s="6">
        <v>39006960</v>
      </c>
      <c r="G194" t="s">
        <v>902</v>
      </c>
      <c r="H194" t="str">
        <f t="shared" si="3"/>
        <v>Lowara slijtring sealzijde    FH/SH 65/80</v>
      </c>
    </row>
    <row r="195" spans="6:9" x14ac:dyDescent="0.25">
      <c r="F195" s="6">
        <v>39006050</v>
      </c>
      <c r="G195" t="s">
        <v>903</v>
      </c>
      <c r="H195" t="str">
        <f t="shared" si="3"/>
        <v>Lowara zuigflens DIWA</v>
      </c>
    </row>
    <row r="196" spans="6:9" x14ac:dyDescent="0.25">
      <c r="F196" s="6">
        <v>29000580</v>
      </c>
      <c r="G196" t="s">
        <v>904</v>
      </c>
      <c r="H196" t="str">
        <f t="shared" si="3"/>
        <v>Membraan tbv. hydrofoorketel    200 LTR (ZILMET)</v>
      </c>
    </row>
    <row r="197" spans="6:9" x14ac:dyDescent="0.25">
      <c r="F197" s="6">
        <v>39003795</v>
      </c>
      <c r="G197" t="s">
        <v>905</v>
      </c>
      <c r="H197" t="str">
        <f t="shared" si="3"/>
        <v>Lowara impeller 32-125/11 diam. 136 mm</v>
      </c>
      <c r="I197" t="s">
        <v>2634</v>
      </c>
    </row>
    <row r="198" spans="6:9" x14ac:dyDescent="0.25">
      <c r="F198" s="6">
        <v>39002100</v>
      </c>
      <c r="G198" t="s">
        <v>906</v>
      </c>
      <c r="H198" t="str">
        <f t="shared" si="3"/>
        <v>Lowara waaier 4SC/4HM</v>
      </c>
    </row>
    <row r="199" spans="6:9" x14ac:dyDescent="0.25">
      <c r="F199" s="6">
        <v>39002050</v>
      </c>
      <c r="G199" t="s">
        <v>907</v>
      </c>
      <c r="H199" t="str">
        <f t="shared" si="3"/>
        <v>Lowara waaier SCUBA 2SC</v>
      </c>
    </row>
    <row r="200" spans="6:9" x14ac:dyDescent="0.25">
      <c r="F200" s="6">
        <v>39002115</v>
      </c>
      <c r="G200" t="s">
        <v>908</v>
      </c>
      <c r="H200" t="str">
        <f t="shared" ref="H200:H263" si="4">IF(I200="",G200,I200)</f>
        <v>Lowara waaierpakket  8GS      (5 waaiers)</v>
      </c>
    </row>
    <row r="201" spans="6:9" x14ac:dyDescent="0.25">
      <c r="F201" s="6">
        <v>39001050</v>
      </c>
      <c r="G201" t="s">
        <v>909</v>
      </c>
      <c r="H201" t="str">
        <f t="shared" si="4"/>
        <v>Lowara waaier                 DOC 7</v>
      </c>
    </row>
    <row r="202" spans="6:9" x14ac:dyDescent="0.25">
      <c r="F202" s="6">
        <v>39002300</v>
      </c>
      <c r="G202" t="s">
        <v>910</v>
      </c>
      <c r="H202" t="str">
        <f t="shared" si="4"/>
        <v>Lowara waaier RVS             BG 9,  SG 12 en CE 120/5</v>
      </c>
    </row>
    <row r="203" spans="6:9" x14ac:dyDescent="0.25">
      <c r="F203" s="6">
        <v>29000570</v>
      </c>
      <c r="G203" t="s">
        <v>911</v>
      </c>
      <c r="H203" t="str">
        <f t="shared" si="4"/>
        <v>Membraan tbv. hydrofoorketel    100 LTR (ZILMET)</v>
      </c>
    </row>
    <row r="204" spans="6:9" x14ac:dyDescent="0.25">
      <c r="F204" s="6">
        <v>39015230</v>
      </c>
      <c r="G204" t="s">
        <v>912</v>
      </c>
      <c r="H204" t="str">
        <f t="shared" si="4"/>
        <v>Lowara diffuser kit  5SV      4 diff.  5SV23 t/m  5SV28</v>
      </c>
    </row>
    <row r="205" spans="6:9" x14ac:dyDescent="0.25">
      <c r="F205" s="6">
        <v>39017150</v>
      </c>
      <c r="G205" t="s">
        <v>913</v>
      </c>
      <c r="H205" t="str">
        <f t="shared" si="4"/>
        <v>Rubber onderlager / bush kit  tbv. 2SC7-9 4SC9-11</v>
      </c>
    </row>
    <row r="206" spans="6:9" x14ac:dyDescent="0.25">
      <c r="F206" s="6">
        <v>39033180</v>
      </c>
      <c r="G206" t="s">
        <v>914</v>
      </c>
      <c r="H206" t="str">
        <f t="shared" si="4"/>
        <v>Lowara lagerschaal voorz.     PLM(4)132       5,5- 11,0kW</v>
      </c>
    </row>
    <row r="207" spans="6:9" x14ac:dyDescent="0.25">
      <c r="F207" s="6">
        <v>39006190</v>
      </c>
      <c r="G207" t="s">
        <v>915</v>
      </c>
      <c r="H207" t="str">
        <f t="shared" si="4"/>
        <v>Lowara voet Domo 10/15/20</v>
      </c>
    </row>
    <row r="208" spans="6:9" x14ac:dyDescent="0.25">
      <c r="F208" s="6">
        <v>39004180</v>
      </c>
      <c r="G208" t="s">
        <v>916</v>
      </c>
      <c r="H208" t="str">
        <f t="shared" si="4"/>
        <v>Lowara waaier FH 65-200/150   diam. 187 mm</v>
      </c>
    </row>
    <row r="209" spans="6:9" x14ac:dyDescent="0.25">
      <c r="F209" s="6">
        <v>39014340</v>
      </c>
      <c r="G209" t="s">
        <v>917</v>
      </c>
      <c r="H209" t="str">
        <f t="shared" si="4"/>
        <v>Lowara impeller for 15SV</v>
      </c>
      <c r="I209" t="s">
        <v>2635</v>
      </c>
    </row>
    <row r="210" spans="6:9" x14ac:dyDescent="0.25">
      <c r="F210" s="6">
        <v>39015050</v>
      </c>
      <c r="G210" t="s">
        <v>918</v>
      </c>
      <c r="H210" t="str">
        <f t="shared" si="4"/>
        <v>Lowara diffuser tbv. SV8</v>
      </c>
    </row>
    <row r="211" spans="6:9" x14ac:dyDescent="0.25">
      <c r="F211" s="6">
        <v>39004295</v>
      </c>
      <c r="G211" t="s">
        <v>919</v>
      </c>
      <c r="H211" t="str">
        <f t="shared" si="4"/>
        <v>Lowara waaier SV 16</v>
      </c>
    </row>
    <row r="212" spans="6:9" x14ac:dyDescent="0.25">
      <c r="F212" s="6">
        <v>39006100</v>
      </c>
      <c r="G212" t="s">
        <v>920</v>
      </c>
      <c r="H212" t="str">
        <f t="shared" si="4"/>
        <v>Lowara zuigkorf DOC 3/7</v>
      </c>
    </row>
    <row r="213" spans="6:9" x14ac:dyDescent="0.25">
      <c r="F213" s="6">
        <v>39006012</v>
      </c>
      <c r="G213" t="s">
        <v>921</v>
      </c>
      <c r="H213" t="str">
        <f t="shared" si="4"/>
        <v>Lowara waaiermoer M12         tbv. FHE/SHE</v>
      </c>
    </row>
    <row r="214" spans="6:9" x14ac:dyDescent="0.25">
      <c r="F214" s="6">
        <v>39004280</v>
      </c>
      <c r="G214" t="s">
        <v>922</v>
      </c>
      <c r="H214" t="str">
        <f t="shared" si="4"/>
        <v>Lowara waaier SV  2</v>
      </c>
    </row>
    <row r="215" spans="6:9" x14ac:dyDescent="0.25">
      <c r="F215" s="6">
        <v>39004285</v>
      </c>
      <c r="G215" t="s">
        <v>923</v>
      </c>
      <c r="H215" t="str">
        <f t="shared" si="4"/>
        <v>Lowara waaier SV  4</v>
      </c>
    </row>
    <row r="216" spans="6:9" x14ac:dyDescent="0.25">
      <c r="F216" s="6">
        <v>39007060</v>
      </c>
      <c r="G216" t="s">
        <v>924</v>
      </c>
      <c r="H216" t="str">
        <f t="shared" si="4"/>
        <v>Lowara slijtring zuigzijde    SH 80</v>
      </c>
    </row>
    <row r="217" spans="6:9" x14ac:dyDescent="0.25">
      <c r="F217" s="6">
        <v>39007450</v>
      </c>
      <c r="G217" t="s">
        <v>925</v>
      </c>
      <c r="H217" t="str">
        <f t="shared" si="4"/>
        <v>Lowara olieaftapplug tbv.     Digger</v>
      </c>
    </row>
    <row r="218" spans="6:9" x14ac:dyDescent="0.25">
      <c r="F218" s="6">
        <v>39033410</v>
      </c>
      <c r="G218" t="s">
        <v>926</v>
      </c>
      <c r="H218" t="str">
        <f t="shared" si="4"/>
        <v>Lowara lagerschaal achter     PLM4  112             4,0kW</v>
      </c>
    </row>
    <row r="219" spans="6:9" x14ac:dyDescent="0.25">
      <c r="F219" s="6">
        <v>29000560</v>
      </c>
      <c r="G219" t="s">
        <v>927</v>
      </c>
      <c r="H219" t="str">
        <f t="shared" si="4"/>
        <v>Membraan tbv. hydrofoorketel  60/80 LTR (ZILMET)</v>
      </c>
    </row>
    <row r="220" spans="6:9" x14ac:dyDescent="0.25">
      <c r="F220" s="6">
        <v>39040215</v>
      </c>
      <c r="G220" t="s">
        <v>928</v>
      </c>
      <c r="H220" t="str">
        <f t="shared" si="4"/>
        <v>Lowara koelwaaierkap metaal       112  P-serie (5,5kW)</v>
      </c>
    </row>
    <row r="221" spans="6:9" x14ac:dyDescent="0.25">
      <c r="F221" s="6">
        <v>39039410</v>
      </c>
      <c r="G221" t="s">
        <v>929</v>
      </c>
      <c r="H221" t="str">
        <f t="shared" si="4"/>
        <v>Lowara koelwaaier (PLM) 2p    oa. FCE/FHE/SHE 4,0 + 5,5 kW</v>
      </c>
    </row>
    <row r="222" spans="6:9" x14ac:dyDescent="0.25">
      <c r="F222" s="6">
        <v>39039420</v>
      </c>
      <c r="G222" t="s">
        <v>930</v>
      </c>
      <c r="H222" t="str">
        <f t="shared" si="4"/>
        <v>Lowara koelwaaier (PLM) 2p    oa. FCE/FHE/SHE 7,5 t/m 22,0kW</v>
      </c>
    </row>
    <row r="223" spans="6:9" x14ac:dyDescent="0.25">
      <c r="F223" s="6">
        <v>39039520</v>
      </c>
      <c r="G223" t="s">
        <v>931</v>
      </c>
      <c r="H223" t="str">
        <f t="shared" si="4"/>
        <v>Lowara koelwaaier (PLM) 4p    oa. FC/FH/SH 11,0 FCS4 15,0kW</v>
      </c>
    </row>
    <row r="224" spans="6:9" x14ac:dyDescent="0.25">
      <c r="F224" s="6">
        <v>39002600</v>
      </c>
      <c r="G224" t="s">
        <v>932</v>
      </c>
      <c r="H224" t="str">
        <f t="shared" si="4"/>
        <v>Lowara waaier RVS             C-CK-CA70/3</v>
      </c>
    </row>
    <row r="225" spans="6:8" x14ac:dyDescent="0.25">
      <c r="F225" s="6">
        <v>39004040</v>
      </c>
      <c r="G225" t="s">
        <v>933</v>
      </c>
      <c r="H225" t="str">
        <f t="shared" si="4"/>
        <v>Lowara waaier SH/FH 65-160/55 diam. 129 mm</v>
      </c>
    </row>
    <row r="226" spans="6:8" x14ac:dyDescent="0.25">
      <c r="F226" s="6">
        <v>39004001</v>
      </c>
      <c r="G226" t="s">
        <v>934</v>
      </c>
      <c r="H226" t="str">
        <f t="shared" si="4"/>
        <v>Lowara waaier 50-200/110      diam. 209 mm NR</v>
      </c>
    </row>
    <row r="227" spans="6:8" x14ac:dyDescent="0.25">
      <c r="F227" s="6">
        <v>39003951</v>
      </c>
      <c r="G227" t="s">
        <v>935</v>
      </c>
      <c r="H227" t="str">
        <f t="shared" si="4"/>
        <v>Lowara waaier 50-200/92       diam. 197 mm NR</v>
      </c>
    </row>
    <row r="228" spans="6:8" x14ac:dyDescent="0.25">
      <c r="F228" s="6">
        <v>39001400</v>
      </c>
      <c r="G228" t="s">
        <v>936</v>
      </c>
      <c r="H228" t="str">
        <f t="shared" si="4"/>
        <v>Lowara waaier RVS             DOMO 10VX</v>
      </c>
    </row>
    <row r="229" spans="6:8" x14ac:dyDescent="0.25">
      <c r="F229" s="6">
        <v>39001460</v>
      </c>
      <c r="G229" t="s">
        <v>937</v>
      </c>
      <c r="H229" t="str">
        <f t="shared" si="4"/>
        <v>Lowara waaier RVS             DOMO20VXT</v>
      </c>
    </row>
    <row r="230" spans="6:8" x14ac:dyDescent="0.25">
      <c r="F230" s="6">
        <v>39001600</v>
      </c>
      <c r="G230" t="s">
        <v>938</v>
      </c>
      <c r="H230" t="str">
        <f t="shared" si="4"/>
        <v>Lowara waaier DIWA 11</v>
      </c>
    </row>
    <row r="231" spans="6:8" x14ac:dyDescent="0.25">
      <c r="F231" s="6">
        <v>39001200</v>
      </c>
      <c r="G231" t="s">
        <v>939</v>
      </c>
      <c r="H231" t="str">
        <f t="shared" si="4"/>
        <v>Lowara waaier RVS             DOMO 10, (15 60Hz)</v>
      </c>
    </row>
    <row r="232" spans="6:8" x14ac:dyDescent="0.25">
      <c r="F232" s="6">
        <v>39002380</v>
      </c>
      <c r="G232" t="s">
        <v>940</v>
      </c>
      <c r="H232" t="str">
        <f t="shared" si="4"/>
        <v>Lowara waaier RVS             CE-CEA 70-3</v>
      </c>
    </row>
    <row r="233" spans="6:8" x14ac:dyDescent="0.25">
      <c r="F233" s="6">
        <v>39001750</v>
      </c>
      <c r="G233" t="s">
        <v>941</v>
      </c>
      <c r="H233" t="str">
        <f t="shared" si="4"/>
        <v>Lowara waaier RVS             DL105</v>
      </c>
    </row>
    <row r="234" spans="6:8" x14ac:dyDescent="0.25">
      <c r="F234" s="6">
        <v>39001800</v>
      </c>
      <c r="G234" t="s">
        <v>942</v>
      </c>
      <c r="H234" t="str">
        <f t="shared" si="4"/>
        <v>Lowara waaier RVS             DL109</v>
      </c>
    </row>
    <row r="235" spans="6:8" x14ac:dyDescent="0.25">
      <c r="F235" s="6">
        <v>39001850</v>
      </c>
      <c r="G235" t="s">
        <v>943</v>
      </c>
      <c r="H235" t="str">
        <f t="shared" si="4"/>
        <v>Lowara waaier RVS             DL125</v>
      </c>
    </row>
    <row r="236" spans="6:8" x14ac:dyDescent="0.25">
      <c r="F236" s="6">
        <v>39001450</v>
      </c>
      <c r="G236" t="s">
        <v>944</v>
      </c>
      <c r="H236" t="str">
        <f t="shared" si="4"/>
        <v>Lowara waaier RVS             DOMO15VX(T)</v>
      </c>
    </row>
    <row r="237" spans="6:8" x14ac:dyDescent="0.25">
      <c r="F237" s="6">
        <v>39002400</v>
      </c>
      <c r="G237" t="s">
        <v>945</v>
      </c>
      <c r="H237" t="str">
        <f t="shared" si="4"/>
        <v>Lowara waaier RVS             CE-CEA 70-5</v>
      </c>
    </row>
    <row r="238" spans="6:8" x14ac:dyDescent="0.25">
      <c r="F238" s="6">
        <v>39001500</v>
      </c>
      <c r="G238" t="s">
        <v>946</v>
      </c>
      <c r="H238" t="str">
        <f t="shared" si="4"/>
        <v>Lowara waaier DIWA 05</v>
      </c>
    </row>
    <row r="239" spans="6:8" x14ac:dyDescent="0.25">
      <c r="F239" s="6">
        <v>39001550</v>
      </c>
      <c r="G239" t="s">
        <v>947</v>
      </c>
      <c r="H239" t="str">
        <f t="shared" si="4"/>
        <v>Lowara waaier DIWA 07</v>
      </c>
    </row>
    <row r="240" spans="6:8" x14ac:dyDescent="0.25">
      <c r="F240" s="6">
        <v>39001690</v>
      </c>
      <c r="G240" t="s">
        <v>948</v>
      </c>
      <c r="H240" t="str">
        <f t="shared" si="4"/>
        <v>Lowara waaier                 DN120</v>
      </c>
    </row>
    <row r="241" spans="6:9" x14ac:dyDescent="0.25">
      <c r="F241" s="6">
        <v>39001700</v>
      </c>
      <c r="G241" t="s">
        <v>949</v>
      </c>
      <c r="H241" t="str">
        <f t="shared" si="4"/>
        <v>Lowara waaier RVS             DL/DLM 90</v>
      </c>
    </row>
    <row r="242" spans="6:9" x14ac:dyDescent="0.25">
      <c r="F242" s="6">
        <v>39001100</v>
      </c>
      <c r="G242" t="s">
        <v>950</v>
      </c>
      <c r="H242" t="str">
        <f t="shared" si="4"/>
        <v>Lowara waaier en sealring     DOC 7 VX 50 HZ</v>
      </c>
    </row>
    <row r="243" spans="6:9" x14ac:dyDescent="0.25">
      <c r="F243" s="6">
        <v>39004020</v>
      </c>
      <c r="G243" t="s">
        <v>951</v>
      </c>
      <c r="H243" t="str">
        <f t="shared" si="4"/>
        <v>Lowara waaier 50-250/150      diam. 224 mm</v>
      </c>
    </row>
    <row r="244" spans="6:9" x14ac:dyDescent="0.25">
      <c r="F244" s="6">
        <v>39003885</v>
      </c>
      <c r="G244" t="s">
        <v>952</v>
      </c>
      <c r="H244" t="str">
        <f t="shared" si="4"/>
        <v>Lowara waaier 50-125/40       diam. 139 mm</v>
      </c>
    </row>
    <row r="245" spans="6:9" x14ac:dyDescent="0.25">
      <c r="F245" s="6">
        <v>39003850</v>
      </c>
      <c r="G245" t="s">
        <v>953</v>
      </c>
      <c r="H245" t="str">
        <f t="shared" si="4"/>
        <v>Lowara waaier 40-160/30       diam. 159 mm</v>
      </c>
    </row>
    <row r="246" spans="6:9" x14ac:dyDescent="0.25">
      <c r="F246" s="6">
        <v>39003855</v>
      </c>
      <c r="G246" t="s">
        <v>954</v>
      </c>
      <c r="H246" t="str">
        <f t="shared" si="4"/>
        <v>Lowara waaier 40-160/40       diam. 171 mm</v>
      </c>
    </row>
    <row r="247" spans="6:9" x14ac:dyDescent="0.25">
      <c r="F247" s="6">
        <v>39002610</v>
      </c>
      <c r="G247" t="s">
        <v>955</v>
      </c>
      <c r="H247" t="str">
        <f t="shared" si="4"/>
        <v>Lowara waaier RVS             C-CA70/4</v>
      </c>
    </row>
    <row r="248" spans="6:9" x14ac:dyDescent="0.25">
      <c r="F248" s="6">
        <v>39002620</v>
      </c>
      <c r="G248" t="s">
        <v>956</v>
      </c>
      <c r="H248" t="str">
        <f t="shared" si="4"/>
        <v>Lowara waaier RVS             C-CA70/5</v>
      </c>
    </row>
    <row r="249" spans="6:9" x14ac:dyDescent="0.25">
      <c r="F249" s="6">
        <v>39002630</v>
      </c>
      <c r="G249" t="s">
        <v>957</v>
      </c>
      <c r="H249" t="str">
        <f t="shared" si="4"/>
        <v>Lowara impeller SS CA(M)120/3</v>
      </c>
      <c r="I249" t="s">
        <v>2636</v>
      </c>
    </row>
    <row r="250" spans="6:9" x14ac:dyDescent="0.25">
      <c r="F250" s="6">
        <v>39002560</v>
      </c>
      <c r="G250" t="s">
        <v>958</v>
      </c>
      <c r="H250" t="str">
        <f t="shared" si="4"/>
        <v>Lowara waaier RVS             CO 350/15</v>
      </c>
    </row>
    <row r="251" spans="6:9" x14ac:dyDescent="0.25">
      <c r="F251" s="6">
        <v>39002440</v>
      </c>
      <c r="G251" t="s">
        <v>959</v>
      </c>
      <c r="H251" t="str">
        <f t="shared" si="4"/>
        <v>Lowara waaier RVS             CEA/CA 210/2</v>
      </c>
    </row>
    <row r="252" spans="6:9" x14ac:dyDescent="0.25">
      <c r="F252" s="6">
        <v>39003820</v>
      </c>
      <c r="G252" t="s">
        <v>960</v>
      </c>
      <c r="H252" t="str">
        <f t="shared" si="4"/>
        <v>Lowara impeller 32-250/55 diam. 222 mm</v>
      </c>
      <c r="I252" t="s">
        <v>2637</v>
      </c>
    </row>
    <row r="253" spans="6:9" x14ac:dyDescent="0.25">
      <c r="F253" s="6">
        <v>39003810</v>
      </c>
      <c r="G253" t="s">
        <v>961</v>
      </c>
      <c r="H253" t="str">
        <f t="shared" si="4"/>
        <v>Lowara waaier SH 32-200/30    diam. 188 mm</v>
      </c>
    </row>
    <row r="254" spans="6:9" x14ac:dyDescent="0.25">
      <c r="F254" s="6">
        <v>39003920</v>
      </c>
      <c r="G254" t="s">
        <v>962</v>
      </c>
      <c r="H254" t="str">
        <f t="shared" si="4"/>
        <v>Lowara waaier 50-250/1506     diam. 189 mm (60Hz)</v>
      </c>
    </row>
    <row r="255" spans="6:9" x14ac:dyDescent="0.25">
      <c r="F255" s="6">
        <v>39033440</v>
      </c>
      <c r="G255" t="s">
        <v>963</v>
      </c>
      <c r="H255" t="str">
        <f t="shared" si="4"/>
        <v>Lowara lagerschaal achter     PLM   160-180R 11,0- 22,0kW</v>
      </c>
    </row>
    <row r="256" spans="6:9" x14ac:dyDescent="0.25">
      <c r="F256" s="6">
        <v>39039500</v>
      </c>
      <c r="G256" t="s">
        <v>964</v>
      </c>
      <c r="H256" t="str">
        <f t="shared" si="4"/>
        <v>Lowara koelwaaier (PLM) 4p    oa. FC/FH/SH 2,2 t/m 4,0 kW</v>
      </c>
    </row>
    <row r="257" spans="6:8" x14ac:dyDescent="0.25">
      <c r="F257" s="6">
        <v>29000590</v>
      </c>
      <c r="G257" t="s">
        <v>965</v>
      </c>
      <c r="H257" t="str">
        <f t="shared" si="4"/>
        <v>Membraan tbv. hydrofoorketel    300 LTR (ZILMET)</v>
      </c>
    </row>
    <row r="258" spans="6:8" x14ac:dyDescent="0.25">
      <c r="F258" s="6">
        <v>29000650</v>
      </c>
      <c r="G258" t="s">
        <v>966</v>
      </c>
      <c r="H258" t="str">
        <f t="shared" si="4"/>
        <v>RVS flens tbv. hydrofoorketel 1 " voor Zilmet 60-80-100 ltr</v>
      </c>
    </row>
    <row r="259" spans="6:8" x14ac:dyDescent="0.25">
      <c r="F259" s="6">
        <v>29000660</v>
      </c>
      <c r="G259" t="s">
        <v>967</v>
      </c>
      <c r="H259" t="str">
        <f t="shared" si="4"/>
        <v>RVS flens tbv. hydrofoorketel 1½" voor Zilmet 200-300 ltr</v>
      </c>
    </row>
    <row r="260" spans="6:8" x14ac:dyDescent="0.25">
      <c r="F260" s="6">
        <v>39033390</v>
      </c>
      <c r="G260" t="s">
        <v>968</v>
      </c>
      <c r="H260" t="str">
        <f t="shared" si="4"/>
        <v>Lowara lagerschaal achter     PLM4  100             2,2kW</v>
      </c>
    </row>
    <row r="261" spans="6:8" x14ac:dyDescent="0.25">
      <c r="F261" s="6">
        <v>39033150</v>
      </c>
      <c r="G261" t="s">
        <v>969</v>
      </c>
      <c r="H261" t="str">
        <f t="shared" si="4"/>
        <v>Lowara lagerschaal voorz.     PLM   112R B14  IE3</v>
      </c>
    </row>
    <row r="262" spans="6:8" x14ac:dyDescent="0.25">
      <c r="F262" s="6">
        <v>39033330</v>
      </c>
      <c r="G262" t="s">
        <v>970</v>
      </c>
      <c r="H262" t="str">
        <f t="shared" si="4"/>
        <v>Lowara lagerschaal achter     PLM4 90  1,1-  1,5kW</v>
      </c>
    </row>
    <row r="263" spans="6:8" x14ac:dyDescent="0.25">
      <c r="F263" s="6">
        <v>39033340</v>
      </c>
      <c r="G263" t="s">
        <v>971</v>
      </c>
      <c r="H263" t="str">
        <f t="shared" si="4"/>
        <v>Lowara lagerschaal achter     PLM 90-100R  1,5-  3,0kW</v>
      </c>
    </row>
    <row r="264" spans="6:8" x14ac:dyDescent="0.25">
      <c r="F264" s="6">
        <v>39033100</v>
      </c>
      <c r="G264" t="s">
        <v>972</v>
      </c>
      <c r="H264" t="str">
        <f t="shared" ref="H264:H327" si="5">IF(I264="",G264,I264)</f>
        <v>Lowara lagerschaal voorz.     PLM(4) 90       1,1-  3,0kW</v>
      </c>
    </row>
    <row r="265" spans="6:8" x14ac:dyDescent="0.25">
      <c r="F265" s="6">
        <v>39033140</v>
      </c>
      <c r="G265" t="s">
        <v>973</v>
      </c>
      <c r="H265" t="str">
        <f t="shared" si="5"/>
        <v>Lowara lagerschaal voorz.     PLM   100-112R  3,0-  4,0kW</v>
      </c>
    </row>
    <row r="266" spans="6:8" x14ac:dyDescent="0.25">
      <c r="F266" s="6">
        <v>39017250</v>
      </c>
      <c r="G266" t="s">
        <v>974</v>
      </c>
      <c r="H266" t="str">
        <f t="shared" si="5"/>
        <v>Lowara injector SG10 &amp; BG7    Geel</v>
      </c>
    </row>
    <row r="267" spans="6:8" x14ac:dyDescent="0.25">
      <c r="F267" s="6">
        <v>39021755</v>
      </c>
      <c r="G267" t="s">
        <v>975</v>
      </c>
      <c r="H267" t="str">
        <f t="shared" si="5"/>
        <v>Lowara O-RING kit 33-46SV     EPDM</v>
      </c>
    </row>
    <row r="268" spans="6:8" x14ac:dyDescent="0.25">
      <c r="F268" s="6">
        <v>39021600</v>
      </c>
      <c r="G268" t="s">
        <v>976</v>
      </c>
      <c r="H268" t="str">
        <f t="shared" si="5"/>
        <v>Lowara O-RING kit SV  2-4     EPDM</v>
      </c>
    </row>
    <row r="269" spans="6:8" x14ac:dyDescent="0.25">
      <c r="F269" s="6">
        <v>39007030</v>
      </c>
      <c r="G269" t="s">
        <v>977</v>
      </c>
      <c r="H269" t="str">
        <f t="shared" si="5"/>
        <v>Lowara slijtring zuigzijde    SH 65-160/92-220</v>
      </c>
    </row>
    <row r="270" spans="6:8" x14ac:dyDescent="0.25">
      <c r="F270" s="6">
        <v>39006150</v>
      </c>
      <c r="G270" t="s">
        <v>978</v>
      </c>
      <c r="H270" t="str">
        <f t="shared" si="5"/>
        <v>Lowara slijtplaat             DL(M)80/90/105/Vortex</v>
      </c>
    </row>
    <row r="271" spans="6:8" x14ac:dyDescent="0.25">
      <c r="F271" s="6">
        <v>39004450</v>
      </c>
      <c r="G271" t="s">
        <v>979</v>
      </c>
      <c r="H271" t="str">
        <f t="shared" si="5"/>
        <v>Lowara waaier TDB2212         diam. 150 mm</v>
      </c>
    </row>
    <row r="272" spans="6:8" x14ac:dyDescent="0.25">
      <c r="F272" s="6">
        <v>39004460</v>
      </c>
      <c r="G272" t="s">
        <v>980</v>
      </c>
      <c r="H272" t="str">
        <f t="shared" si="5"/>
        <v>Lowara waaier TDB2212         diam. 170 mm</v>
      </c>
    </row>
    <row r="273" spans="6:8" x14ac:dyDescent="0.25">
      <c r="F273" s="6">
        <v>39004900</v>
      </c>
      <c r="G273" t="s">
        <v>981</v>
      </c>
      <c r="H273" t="str">
        <f t="shared" si="5"/>
        <v>Lowara afstandbus             tbv. waaier CA-serie</v>
      </c>
    </row>
    <row r="274" spans="6:8" x14ac:dyDescent="0.25">
      <c r="F274" s="6">
        <v>39006120</v>
      </c>
      <c r="G274" t="s">
        <v>982</v>
      </c>
      <c r="H274" t="str">
        <f t="shared" si="5"/>
        <v>Lowara rvs bodemdeksel DOC 3/7</v>
      </c>
    </row>
    <row r="275" spans="6:8" x14ac:dyDescent="0.25">
      <c r="F275" s="6">
        <v>39004410</v>
      </c>
      <c r="G275" t="s">
        <v>983</v>
      </c>
      <c r="H275" t="str">
        <f t="shared" si="5"/>
        <v>Lowara waaierpakket (15 st.)  tbv. SV1615</v>
      </c>
    </row>
    <row r="276" spans="6:8" x14ac:dyDescent="0.25">
      <c r="F276" s="6">
        <v>39004200</v>
      </c>
      <c r="G276" t="s">
        <v>984</v>
      </c>
      <c r="H276" t="str">
        <f t="shared" si="5"/>
        <v>Lowara waaier FH 65-200/185   diam. 198 mm</v>
      </c>
    </row>
    <row r="277" spans="6:8" x14ac:dyDescent="0.25">
      <c r="F277" s="6">
        <v>39004060</v>
      </c>
      <c r="G277" t="s">
        <v>985</v>
      </c>
      <c r="H277" t="str">
        <f t="shared" si="5"/>
        <v>Lowara waaier SH 65-200/150   diam. 192 mm</v>
      </c>
    </row>
    <row r="278" spans="6:8" x14ac:dyDescent="0.25">
      <c r="F278" s="6">
        <v>39015160</v>
      </c>
      <c r="G278" t="s">
        <v>986</v>
      </c>
      <c r="H278" t="str">
        <f t="shared" si="5"/>
        <v>Lowara diffuser kit SV8</v>
      </c>
    </row>
    <row r="279" spans="6:8" x14ac:dyDescent="0.25">
      <c r="F279" s="6">
        <v>39014330</v>
      </c>
      <c r="G279" t="s">
        <v>987</v>
      </c>
      <c r="H279" t="str">
        <f t="shared" si="5"/>
        <v>Lowara waaier tbv. 10SV</v>
      </c>
    </row>
    <row r="280" spans="6:8" x14ac:dyDescent="0.25">
      <c r="F280" s="6">
        <v>39012100</v>
      </c>
      <c r="G280" t="s">
        <v>988</v>
      </c>
      <c r="H280" t="str">
        <f t="shared" si="5"/>
        <v>Lowara as-motorkoppeling      SV16-serie</v>
      </c>
    </row>
    <row r="281" spans="6:8" x14ac:dyDescent="0.25">
      <c r="F281" s="6">
        <v>39010910</v>
      </c>
      <c r="G281" t="s">
        <v>989</v>
      </c>
      <c r="H281" t="str">
        <f t="shared" si="5"/>
        <v>Lowara pomphuis DL-DLV</v>
      </c>
    </row>
    <row r="282" spans="6:8" x14ac:dyDescent="0.25">
      <c r="F282" s="6">
        <v>39010160</v>
      </c>
      <c r="G282" t="s">
        <v>990</v>
      </c>
      <c r="H282" t="str">
        <f t="shared" si="5"/>
        <v>Lowara pomphuis SH  65-160/40 /55 /75</v>
      </c>
    </row>
    <row r="283" spans="6:8" x14ac:dyDescent="0.25">
      <c r="F283" s="6">
        <v>39007250</v>
      </c>
      <c r="G283" t="s">
        <v>991</v>
      </c>
      <c r="H283" t="str">
        <f t="shared" si="5"/>
        <v>Lowara slijtplaat             DL109/125  DLV110/115</v>
      </c>
    </row>
    <row r="284" spans="6:8" x14ac:dyDescent="0.25">
      <c r="F284" s="6">
        <v>39010080</v>
      </c>
      <c r="G284" t="s">
        <v>992</v>
      </c>
      <c r="H284" t="str">
        <f t="shared" si="5"/>
        <v>Lowara pomphuis SH  40-125</v>
      </c>
    </row>
    <row r="285" spans="6:8" x14ac:dyDescent="0.25">
      <c r="F285" s="6">
        <v>39010920</v>
      </c>
      <c r="G285" t="s">
        <v>993</v>
      </c>
      <c r="H285" t="str">
        <f t="shared" si="5"/>
        <v>Lowara pomphuis 1-3SV DN25</v>
      </c>
    </row>
    <row r="286" spans="6:8" x14ac:dyDescent="0.25">
      <c r="F286" s="6">
        <v>39010180</v>
      </c>
      <c r="G286" t="s">
        <v>994</v>
      </c>
      <c r="H286" t="str">
        <f t="shared" si="5"/>
        <v>Lowara pomphuis SH  65-200</v>
      </c>
    </row>
    <row r="287" spans="6:8" x14ac:dyDescent="0.25">
      <c r="F287" s="6">
        <v>39010220</v>
      </c>
      <c r="G287" t="s">
        <v>995</v>
      </c>
      <c r="H287" t="str">
        <f t="shared" si="5"/>
        <v>Lowara pomphuis SH  80-200</v>
      </c>
    </row>
    <row r="288" spans="6:8" x14ac:dyDescent="0.25">
      <c r="F288" s="6">
        <v>39013130</v>
      </c>
      <c r="G288" t="s">
        <v>996</v>
      </c>
      <c r="H288" t="str">
        <f t="shared" si="5"/>
        <v>Lowara wear parts kit 15-22SV 1 x diffuser, 1 x glijlager</v>
      </c>
    </row>
    <row r="289" spans="6:9" x14ac:dyDescent="0.25">
      <c r="F289" s="6">
        <v>39012000</v>
      </c>
      <c r="G289" t="s">
        <v>997</v>
      </c>
      <c r="H289" t="str">
        <f t="shared" si="5"/>
        <v>Lowara pompas SV1615</v>
      </c>
    </row>
    <row r="290" spans="6:9" x14ac:dyDescent="0.25">
      <c r="F290" s="6">
        <v>39014860</v>
      </c>
      <c r="G290" t="s">
        <v>998</v>
      </c>
      <c r="H290" t="str">
        <f t="shared" si="5"/>
        <v>Lowara diffuser for 15SV+22SV</v>
      </c>
      <c r="I290" t="s">
        <v>2638</v>
      </c>
    </row>
    <row r="291" spans="6:9" x14ac:dyDescent="0.25">
      <c r="F291" s="6">
        <v>39015000</v>
      </c>
      <c r="G291" t="s">
        <v>999</v>
      </c>
      <c r="H291" t="str">
        <f t="shared" si="5"/>
        <v>Lowara diffuser SV2-4/SCUBA/  HM A 304</v>
      </c>
    </row>
    <row r="292" spans="6:9" x14ac:dyDescent="0.25">
      <c r="F292" s="6">
        <v>39015150</v>
      </c>
      <c r="G292" t="s">
        <v>1000</v>
      </c>
      <c r="H292" t="str">
        <f t="shared" si="5"/>
        <v>Lowara diffuser kit SV2/SV4</v>
      </c>
    </row>
    <row r="293" spans="6:9" x14ac:dyDescent="0.25">
      <c r="F293" s="6">
        <v>39014470</v>
      </c>
      <c r="G293" t="s">
        <v>1001</v>
      </c>
      <c r="H293" t="str">
        <f t="shared" si="5"/>
        <v>Lowara diffuser tbv. 33SV     incl. glijlager</v>
      </c>
    </row>
    <row r="294" spans="6:9" x14ac:dyDescent="0.25">
      <c r="F294" s="6">
        <v>39004210</v>
      </c>
      <c r="G294" t="s">
        <v>1002</v>
      </c>
      <c r="H294" t="str">
        <f t="shared" si="5"/>
        <v>Lowara waaier FH 65-200/220   diam. 210 mm</v>
      </c>
    </row>
    <row r="295" spans="6:9" x14ac:dyDescent="0.25">
      <c r="F295" s="6">
        <v>39004230</v>
      </c>
      <c r="G295" t="s">
        <v>1003</v>
      </c>
      <c r="H295" t="str">
        <f t="shared" si="5"/>
        <v>Lowara waaier FH 80-160/110   diam. 152 mm</v>
      </c>
    </row>
    <row r="296" spans="6:9" x14ac:dyDescent="0.25">
      <c r="F296" s="6">
        <v>39006800</v>
      </c>
      <c r="G296" t="s">
        <v>1004</v>
      </c>
      <c r="H296" t="str">
        <f t="shared" si="5"/>
        <v>Lowara sealdeksel             SV8 / SV16</v>
      </c>
    </row>
    <row r="297" spans="6:9" x14ac:dyDescent="0.25">
      <c r="F297" s="6">
        <v>39006210</v>
      </c>
      <c r="G297" t="s">
        <v>1005</v>
      </c>
      <c r="H297" t="str">
        <f t="shared" si="5"/>
        <v>Lowara HM motorvoet SM80</v>
      </c>
    </row>
    <row r="298" spans="6:9" x14ac:dyDescent="0.25">
      <c r="F298" s="6">
        <v>39004290</v>
      </c>
      <c r="G298" t="s">
        <v>1006</v>
      </c>
      <c r="H298" t="str">
        <f t="shared" si="5"/>
        <v>Lowara waaier SV  8</v>
      </c>
    </row>
    <row r="299" spans="6:9" x14ac:dyDescent="0.25">
      <c r="F299" s="6">
        <v>39004270</v>
      </c>
      <c r="G299" t="s">
        <v>1007</v>
      </c>
      <c r="H299" t="str">
        <f t="shared" si="5"/>
        <v>Lowara waaier FH 80-200/220   diam. 189 mm</v>
      </c>
    </row>
    <row r="300" spans="6:9" x14ac:dyDescent="0.25">
      <c r="F300" s="6">
        <v>39006715</v>
      </c>
      <c r="G300" t="s">
        <v>1008</v>
      </c>
      <c r="H300" t="str">
        <f t="shared" si="5"/>
        <v>Lowara sealdeksel             oa. SH 25/32/40-250</v>
      </c>
    </row>
    <row r="301" spans="6:9" x14ac:dyDescent="0.25">
      <c r="F301" s="6">
        <v>39006720</v>
      </c>
      <c r="G301" t="s">
        <v>1009</v>
      </c>
      <c r="H301" t="str">
        <f t="shared" si="5"/>
        <v>Lowara sealdeksel             SH 50-125 + SH 50-160</v>
      </c>
    </row>
    <row r="302" spans="6:9" x14ac:dyDescent="0.25">
      <c r="F302" s="6">
        <v>39006750</v>
      </c>
      <c r="G302" t="s">
        <v>1010</v>
      </c>
      <c r="H302" t="str">
        <f t="shared" si="5"/>
        <v>Lowara sealdeksel             SH 65-160/110 + SH 65-200</v>
      </c>
    </row>
    <row r="303" spans="6:9" x14ac:dyDescent="0.25">
      <c r="F303" s="6">
        <v>39006840</v>
      </c>
      <c r="G303" t="s">
        <v>1011</v>
      </c>
      <c r="H303" t="str">
        <f t="shared" si="5"/>
        <v>Lowara sealdeksel             FCE4 50/125</v>
      </c>
    </row>
    <row r="304" spans="6:9" x14ac:dyDescent="0.25">
      <c r="F304" s="6">
        <v>39006850</v>
      </c>
      <c r="G304" t="s">
        <v>1012</v>
      </c>
      <c r="H304" t="str">
        <f t="shared" si="5"/>
        <v>Lowara sealdeksel             FHE 32/40/50-200, 50-160 EN 65</v>
      </c>
    </row>
    <row r="305" spans="6:8" x14ac:dyDescent="0.25">
      <c r="F305" s="6">
        <v>39006900</v>
      </c>
      <c r="G305" t="s">
        <v>1013</v>
      </c>
      <c r="H305" t="str">
        <f t="shared" si="5"/>
        <v>Lowara sealdeksel             oa. FH. 65&lt;-&gt;80-.../110&lt;-&gt;220</v>
      </c>
    </row>
    <row r="306" spans="6:8" x14ac:dyDescent="0.25">
      <c r="F306" s="6">
        <v>39021790</v>
      </c>
      <c r="G306" t="s">
        <v>1014</v>
      </c>
      <c r="H306" t="str">
        <f t="shared" si="5"/>
        <v>Lowara O-RING kit TDB22 12/8A4B</v>
      </c>
    </row>
    <row r="307" spans="6:8" x14ac:dyDescent="0.25">
      <c r="F307" s="6">
        <v>39022310</v>
      </c>
      <c r="G307" t="s">
        <v>1015</v>
      </c>
      <c r="H307" t="str">
        <f t="shared" si="5"/>
        <v>Lowara o-ring kit 1-5SV       Viton/FPM</v>
      </c>
    </row>
    <row r="308" spans="6:8" x14ac:dyDescent="0.25">
      <c r="F308" s="6">
        <v>39017300</v>
      </c>
      <c r="G308" t="s">
        <v>1016</v>
      </c>
      <c r="H308" t="str">
        <f t="shared" si="5"/>
        <v>Lowara injector SG15 &amp; BG11   Grijs</v>
      </c>
    </row>
    <row r="309" spans="6:8" x14ac:dyDescent="0.25">
      <c r="F309" s="6">
        <v>39017400</v>
      </c>
      <c r="G309" t="s">
        <v>1017</v>
      </c>
      <c r="H309" t="str">
        <f t="shared" si="5"/>
        <v>Lowara rubber ring zuigflens  DL(M)109-125/DLV(M)100-115</v>
      </c>
    </row>
    <row r="310" spans="6:8" x14ac:dyDescent="0.25">
      <c r="F310" s="6">
        <v>39015250</v>
      </c>
      <c r="G310" t="s">
        <v>1018</v>
      </c>
      <c r="H310" t="str">
        <f t="shared" si="5"/>
        <v>Lowara diffuser kit 10SV      1 diff. oa. 10SV</v>
      </c>
    </row>
    <row r="311" spans="6:8" x14ac:dyDescent="0.25">
      <c r="F311" s="6">
        <v>39015260</v>
      </c>
      <c r="G311" t="s">
        <v>1019</v>
      </c>
      <c r="H311" t="str">
        <f t="shared" si="5"/>
        <v>Lowara diffuser kit 10SV      2 diff. oa. 10SV</v>
      </c>
    </row>
    <row r="312" spans="6:8" x14ac:dyDescent="0.25">
      <c r="F312" s="6">
        <v>39015410</v>
      </c>
      <c r="G312" t="s">
        <v>1020</v>
      </c>
      <c r="H312" t="str">
        <f t="shared" si="5"/>
        <v>Lowara asbus                  tbv. TDB pomp</v>
      </c>
    </row>
    <row r="313" spans="6:8" x14ac:dyDescent="0.25">
      <c r="F313" s="6">
        <v>39015420</v>
      </c>
      <c r="G313" t="s">
        <v>1021</v>
      </c>
      <c r="H313" t="str">
        <f t="shared" si="5"/>
        <v>Lowara lager tbv. as  TDB-pomp</v>
      </c>
    </row>
    <row r="314" spans="6:8" x14ac:dyDescent="0.25">
      <c r="F314" s="6">
        <v>39015440</v>
      </c>
      <c r="G314" t="s">
        <v>1022</v>
      </c>
      <c r="H314" t="str">
        <f t="shared" si="5"/>
        <v>Lowara lager tbv. onderhuis   TDB-pomp</v>
      </c>
    </row>
    <row r="315" spans="6:8" x14ac:dyDescent="0.25">
      <c r="F315" s="6">
        <v>39033200</v>
      </c>
      <c r="G315" t="s">
        <v>1023</v>
      </c>
      <c r="H315" t="str">
        <f t="shared" si="5"/>
        <v>Lowara lagerschaal voorz.     PLM(4)160      11,0- 22,0kW</v>
      </c>
    </row>
    <row r="316" spans="6:8" x14ac:dyDescent="0.25">
      <c r="F316" s="6">
        <v>39033240</v>
      </c>
      <c r="G316" t="s">
        <v>1024</v>
      </c>
      <c r="H316" t="str">
        <f t="shared" si="5"/>
        <v>Lowara lagerschaal voorz.     PLM(4)100-112R o.a. 2,2-5,5 kW</v>
      </c>
    </row>
    <row r="317" spans="6:8" x14ac:dyDescent="0.25">
      <c r="F317" s="6">
        <v>39033420</v>
      </c>
      <c r="G317" t="s">
        <v>1025</v>
      </c>
      <c r="H317" t="str">
        <f t="shared" si="5"/>
        <v>Lowara lagerschaal achter     PLM(4) 132 oa. 5,5/7,5- 11,0kW</v>
      </c>
    </row>
    <row r="318" spans="6:8" x14ac:dyDescent="0.25">
      <c r="F318" s="6">
        <v>39030520</v>
      </c>
      <c r="G318" t="s">
        <v>1026</v>
      </c>
      <c r="H318" t="str">
        <f t="shared" si="5"/>
        <v>Lowara stator DOMO20  400V</v>
      </c>
    </row>
    <row r="319" spans="6:8" x14ac:dyDescent="0.25">
      <c r="F319" s="6">
        <v>39022320</v>
      </c>
      <c r="G319" t="s">
        <v>1027</v>
      </c>
      <c r="H319" t="str">
        <f t="shared" si="5"/>
        <v>Lowara o-ring kit 8-22SV      EPDM</v>
      </c>
    </row>
    <row r="320" spans="6:8" x14ac:dyDescent="0.25">
      <c r="F320" s="6">
        <v>39039510</v>
      </c>
      <c r="G320" t="s">
        <v>1028</v>
      </c>
      <c r="H320" t="str">
        <f t="shared" si="5"/>
        <v>Lowara koelwaaier (PLM) 4p    oa. FC/FH/SH 5,5 + 7,5 kW</v>
      </c>
    </row>
    <row r="321" spans="6:8" x14ac:dyDescent="0.25">
      <c r="F321" s="6">
        <v>39040225</v>
      </c>
      <c r="G321" t="s">
        <v>1029</v>
      </c>
      <c r="H321" t="str">
        <f t="shared" si="5"/>
        <v>Lowara koelwaaierkap metaal   132/160R P-serie(5,5-7,5-11kW)</v>
      </c>
    </row>
    <row r="322" spans="6:8" x14ac:dyDescent="0.25">
      <c r="F322" s="6">
        <v>39040230</v>
      </c>
      <c r="G322" t="s">
        <v>1030</v>
      </c>
      <c r="H322" t="str">
        <f t="shared" si="5"/>
        <v>Lowara koelwaaierkap metaal       160  P-serie (15-22kW)</v>
      </c>
    </row>
    <row r="323" spans="6:8" x14ac:dyDescent="0.25">
      <c r="F323" s="6">
        <v>39036500</v>
      </c>
      <c r="G323" t="s">
        <v>1031</v>
      </c>
      <c r="H323" t="str">
        <f t="shared" si="5"/>
        <v>Lowara schakelaar QSM/QMC kastje</v>
      </c>
    </row>
    <row r="324" spans="6:8" x14ac:dyDescent="0.25">
      <c r="F324" s="6">
        <v>39033371</v>
      </c>
      <c r="G324" t="s">
        <v>1032</v>
      </c>
      <c r="H324" t="str">
        <f t="shared" si="5"/>
        <v>Lowara lagerschaal achter     PLM(4) 100-112R  2,2-4,0kW IE3</v>
      </c>
    </row>
    <row r="325" spans="6:8" x14ac:dyDescent="0.25">
      <c r="F325" s="6">
        <v>39036210</v>
      </c>
      <c r="G325" t="s">
        <v>1033</v>
      </c>
      <c r="H325" t="str">
        <f t="shared" si="5"/>
        <v>Lowara aansluitblok SM        (div. motoren)</v>
      </c>
    </row>
    <row r="326" spans="6:8" x14ac:dyDescent="0.25">
      <c r="F326" s="6">
        <v>39036310</v>
      </c>
      <c r="G326" t="s">
        <v>1034</v>
      </c>
      <c r="H326" t="str">
        <f t="shared" si="5"/>
        <v>Lowara deksel aansluitkast    102x130 (div. motoren)</v>
      </c>
    </row>
    <row r="327" spans="6:8" x14ac:dyDescent="0.25">
      <c r="F327" s="6">
        <v>39035520</v>
      </c>
      <c r="G327" t="s">
        <v>1035</v>
      </c>
      <c r="H327" t="str">
        <f t="shared" si="5"/>
        <v>Lowara thermoswitch tbv.      Digger 4(A)</v>
      </c>
    </row>
    <row r="328" spans="6:8" x14ac:dyDescent="0.25">
      <c r="F328" s="6">
        <v>39003270</v>
      </c>
      <c r="G328" t="s">
        <v>1036</v>
      </c>
      <c r="H328" t="str">
        <f t="shared" ref="H328:H391" si="6">IF(I328="",G328,I328)</f>
        <v>Lowara waaier rvs             HTS65-200/150 SHE4-600/200/15</v>
      </c>
    </row>
    <row r="329" spans="6:8" x14ac:dyDescent="0.25">
      <c r="F329" s="6">
        <v>39003811</v>
      </c>
      <c r="G329" t="s">
        <v>1037</v>
      </c>
      <c r="H329" t="str">
        <f t="shared" si="6"/>
        <v>Lowara waaier ESH 32-200/30   diam. 178 mm</v>
      </c>
    </row>
    <row r="330" spans="6:8" x14ac:dyDescent="0.25">
      <c r="F330" s="6">
        <v>39002660</v>
      </c>
      <c r="G330" t="s">
        <v>1038</v>
      </c>
      <c r="H330" t="str">
        <f t="shared" si="6"/>
        <v>Lowara waaier RVS             CA(M)200/5</v>
      </c>
    </row>
    <row r="331" spans="6:8" x14ac:dyDescent="0.25">
      <c r="F331" s="6">
        <v>39002570</v>
      </c>
      <c r="G331" t="s">
        <v>1039</v>
      </c>
      <c r="H331" t="str">
        <f t="shared" si="6"/>
        <v>Lowara waaier RVS             CO 500/30</v>
      </c>
    </row>
    <row r="332" spans="6:8" x14ac:dyDescent="0.25">
      <c r="F332" s="6">
        <v>39002640</v>
      </c>
      <c r="G332" t="s">
        <v>1040</v>
      </c>
      <c r="H332" t="str">
        <f t="shared" si="6"/>
        <v>Lowara waaier RVS             CA(M)120/5</v>
      </c>
    </row>
    <row r="333" spans="6:8" x14ac:dyDescent="0.25">
      <c r="F333" s="6">
        <v>39002650</v>
      </c>
      <c r="G333" t="s">
        <v>1041</v>
      </c>
      <c r="H333" t="str">
        <f t="shared" si="6"/>
        <v>Lowara waaier RVS             CA(M)200/3</v>
      </c>
    </row>
    <row r="334" spans="6:8" x14ac:dyDescent="0.25">
      <c r="F334" s="6">
        <v>39003840</v>
      </c>
      <c r="G334" t="s">
        <v>1042</v>
      </c>
      <c r="H334" t="str">
        <f t="shared" si="6"/>
        <v>Lowara waaier 40-125/15       diam. 126 mm</v>
      </c>
    </row>
    <row r="335" spans="6:8" x14ac:dyDescent="0.25">
      <c r="F335" s="6">
        <v>39003874</v>
      </c>
      <c r="G335" t="s">
        <v>1043</v>
      </c>
      <c r="H335" t="str">
        <f t="shared" si="6"/>
        <v>Lowara waaier 40-250/110      diam. 233 mm</v>
      </c>
    </row>
    <row r="336" spans="6:8" x14ac:dyDescent="0.25">
      <c r="F336" s="6">
        <v>39003830</v>
      </c>
      <c r="G336" t="s">
        <v>1044</v>
      </c>
      <c r="H336" t="str">
        <f t="shared" si="6"/>
        <v>Lowara waaier 32-250/110      diam. 256 mm</v>
      </c>
    </row>
    <row r="337" spans="6:8" x14ac:dyDescent="0.25">
      <c r="F337" s="6">
        <v>39003900</v>
      </c>
      <c r="G337" t="s">
        <v>1045</v>
      </c>
      <c r="H337" t="str">
        <f t="shared" si="6"/>
        <v>Lowara waaier 50-160/75       diam. 174 mm FCE65-160/75</v>
      </c>
    </row>
    <row r="338" spans="6:8" x14ac:dyDescent="0.25">
      <c r="F338" s="6">
        <v>39003910</v>
      </c>
      <c r="G338" t="s">
        <v>1046</v>
      </c>
      <c r="H338" t="str">
        <f t="shared" si="6"/>
        <v>Lowara waaier NSC50-160/75    diam. 159 mm</v>
      </c>
    </row>
    <row r="339" spans="6:8" x14ac:dyDescent="0.25">
      <c r="F339" s="6">
        <v>39003887</v>
      </c>
      <c r="G339" t="s">
        <v>1047</v>
      </c>
      <c r="H339" t="str">
        <f t="shared" si="6"/>
        <v>Lowara waaier 50-160/756      diam. 148 mm  (60Hz)</v>
      </c>
    </row>
    <row r="340" spans="6:8" x14ac:dyDescent="0.25">
      <c r="F340" s="6">
        <v>39003860</v>
      </c>
      <c r="G340" t="s">
        <v>1048</v>
      </c>
      <c r="H340" t="str">
        <f t="shared" si="6"/>
        <v>Lowara waaier 40-200/55       diam. 190 mm</v>
      </c>
    </row>
    <row r="341" spans="6:8" x14ac:dyDescent="0.25">
      <c r="F341" s="6">
        <v>39003870</v>
      </c>
      <c r="G341" t="s">
        <v>1049</v>
      </c>
      <c r="H341" t="str">
        <f t="shared" si="6"/>
        <v>Lowara waaier 40-200/75       diam. 209 mm FCE4 50-200/11</v>
      </c>
    </row>
    <row r="342" spans="6:8" x14ac:dyDescent="0.25">
      <c r="F342" s="6">
        <v>39004048</v>
      </c>
      <c r="G342" t="s">
        <v>1050</v>
      </c>
      <c r="H342" t="str">
        <f t="shared" si="6"/>
        <v>Lowara waaier FH 65-125/75    diam. 139,5 mm</v>
      </c>
    </row>
    <row r="343" spans="6:8" x14ac:dyDescent="0.25">
      <c r="F343" s="6">
        <v>39004055</v>
      </c>
      <c r="G343" t="s">
        <v>1051</v>
      </c>
      <c r="H343" t="str">
        <f t="shared" si="6"/>
        <v>Lowara waaier SH 65-160/110   diam. 177 mm asgat Ø24mm</v>
      </c>
    </row>
    <row r="344" spans="6:8" x14ac:dyDescent="0.25">
      <c r="F344" s="6">
        <v>39004080</v>
      </c>
      <c r="G344" t="s">
        <v>1052</v>
      </c>
      <c r="H344" t="str">
        <f t="shared" si="6"/>
        <v>Lowara waaier SH 80-160/150   diam. 177 mm</v>
      </c>
    </row>
    <row r="345" spans="6:8" x14ac:dyDescent="0.25">
      <c r="F345" s="6">
        <v>39001150</v>
      </c>
      <c r="G345" t="s">
        <v>1053</v>
      </c>
      <c r="H345" t="str">
        <f t="shared" si="6"/>
        <v>Lowara waaier kunststof       DOMO 7</v>
      </c>
    </row>
    <row r="346" spans="6:8" x14ac:dyDescent="0.25">
      <c r="F346" s="6">
        <v>39001650</v>
      </c>
      <c r="G346" t="s">
        <v>1054</v>
      </c>
      <c r="H346" t="str">
        <f t="shared" si="6"/>
        <v>Lowara waaier DIWA 15</v>
      </c>
    </row>
    <row r="347" spans="6:8" x14ac:dyDescent="0.25">
      <c r="F347" s="6">
        <v>39001260</v>
      </c>
      <c r="G347" t="s">
        <v>1055</v>
      </c>
      <c r="H347" t="str">
        <f t="shared" si="6"/>
        <v>Lowara waaier RVS             DOMO 20</v>
      </c>
    </row>
    <row r="348" spans="6:8" x14ac:dyDescent="0.25">
      <c r="F348" s="6">
        <v>39001300</v>
      </c>
      <c r="G348" t="s">
        <v>1056</v>
      </c>
      <c r="H348" t="str">
        <f t="shared" si="6"/>
        <v>Lowara waaier RVS             DOMO 7VX(T)</v>
      </c>
    </row>
    <row r="349" spans="6:8" x14ac:dyDescent="0.25">
      <c r="F349" s="6">
        <v>39002250</v>
      </c>
      <c r="G349" t="s">
        <v>1057</v>
      </c>
      <c r="H349" t="str">
        <f t="shared" si="6"/>
        <v>Lowara waaier RVS             SG 10,   BG 7 en  CE-80/5</v>
      </c>
    </row>
    <row r="350" spans="6:8" x14ac:dyDescent="0.25">
      <c r="F350" s="6">
        <v>39001000</v>
      </c>
      <c r="G350" t="s">
        <v>1058</v>
      </c>
      <c r="H350" t="str">
        <f t="shared" si="6"/>
        <v>Lowara waaier                 DOC 3</v>
      </c>
    </row>
    <row r="351" spans="6:8" x14ac:dyDescent="0.25">
      <c r="F351" s="6">
        <v>39002200</v>
      </c>
      <c r="G351" t="s">
        <v>1059</v>
      </c>
      <c r="H351" t="str">
        <f t="shared" si="6"/>
        <v>Lowara waaier RVS             BG 5  SG 7</v>
      </c>
    </row>
    <row r="352" spans="6:8" x14ac:dyDescent="0.25">
      <c r="F352" s="6">
        <v>39001680</v>
      </c>
      <c r="G352" t="s">
        <v>1060</v>
      </c>
      <c r="H352" t="str">
        <f t="shared" si="6"/>
        <v>Lowara waaier                 DN115</v>
      </c>
    </row>
    <row r="353" spans="6:8" x14ac:dyDescent="0.25">
      <c r="F353" s="6">
        <v>39001870</v>
      </c>
      <c r="G353" t="s">
        <v>1061</v>
      </c>
      <c r="H353" t="str">
        <f t="shared" si="6"/>
        <v>Lowara waaier RVS             DLV115</v>
      </c>
    </row>
    <row r="354" spans="6:8" x14ac:dyDescent="0.25">
      <c r="F354" s="6">
        <v>39001950</v>
      </c>
      <c r="G354" t="s">
        <v>1062</v>
      </c>
      <c r="H354" t="str">
        <f t="shared" si="6"/>
        <v>Lowara waaier vortex          tbv. minivortex</v>
      </c>
    </row>
    <row r="355" spans="6:8" x14ac:dyDescent="0.25">
      <c r="F355" s="6">
        <v>39001960</v>
      </c>
      <c r="G355" t="s">
        <v>1063</v>
      </c>
      <c r="H355" t="str">
        <f t="shared" si="6"/>
        <v>Lowara waaier DL vortex</v>
      </c>
    </row>
    <row r="356" spans="6:8" x14ac:dyDescent="0.25">
      <c r="F356" s="6">
        <v>39001855</v>
      </c>
      <c r="G356" t="s">
        <v>1064</v>
      </c>
      <c r="H356" t="str">
        <f t="shared" si="6"/>
        <v>Lowara waaier RVS             DL1256  60Hz</v>
      </c>
    </row>
    <row r="357" spans="6:8" x14ac:dyDescent="0.25">
      <c r="F357" s="6">
        <v>39001860</v>
      </c>
      <c r="G357" t="s">
        <v>1065</v>
      </c>
      <c r="H357" t="str">
        <f t="shared" si="6"/>
        <v>Lowara waaier RVS             DLV100</v>
      </c>
    </row>
    <row r="358" spans="6:8" x14ac:dyDescent="0.25">
      <c r="F358" s="6">
        <v>39002420</v>
      </c>
      <c r="G358" t="s">
        <v>1066</v>
      </c>
      <c r="H358" t="str">
        <f t="shared" si="6"/>
        <v>Lowara waaier RVS             CEA 120/3</v>
      </c>
    </row>
    <row r="359" spans="6:8" x14ac:dyDescent="0.25">
      <c r="F359" s="6">
        <v>39002120</v>
      </c>
      <c r="G359" t="s">
        <v>1067</v>
      </c>
      <c r="H359" t="str">
        <f t="shared" si="6"/>
        <v>Lowara waaierpakket 12GS      (5 waaiers)</v>
      </c>
    </row>
    <row r="360" spans="6:8" x14ac:dyDescent="0.25">
      <c r="F360" s="6">
        <v>39002125</v>
      </c>
      <c r="G360" t="s">
        <v>1068</v>
      </c>
      <c r="H360" t="str">
        <f t="shared" si="6"/>
        <v>Lowara waaierpakket 16GS      (5 waaiers)</v>
      </c>
    </row>
    <row r="361" spans="6:8" x14ac:dyDescent="0.25">
      <c r="F361" s="6">
        <v>39002150</v>
      </c>
      <c r="G361" t="s">
        <v>1069</v>
      </c>
      <c r="H361" t="str">
        <f t="shared" si="6"/>
        <v>Lowara waaier RVS             BG 3  SG 5</v>
      </c>
    </row>
    <row r="362" spans="6:8" x14ac:dyDescent="0.25">
      <c r="F362" s="6">
        <v>39001060</v>
      </c>
      <c r="G362" t="s">
        <v>1070</v>
      </c>
      <c r="H362" t="str">
        <f t="shared" si="6"/>
        <v>Lowara waaier en sealring     DOC 7   60 Hz</v>
      </c>
    </row>
    <row r="363" spans="6:8" x14ac:dyDescent="0.25">
      <c r="F363" s="6">
        <v>39001350</v>
      </c>
      <c r="G363" t="s">
        <v>1071</v>
      </c>
      <c r="H363" t="str">
        <f t="shared" si="6"/>
        <v>Lowara waaier kunststof       DOMO 7VX(T)</v>
      </c>
    </row>
    <row r="364" spans="6:8" x14ac:dyDescent="0.25">
      <c r="F364" s="6">
        <v>33093255</v>
      </c>
      <c r="G364" t="s">
        <v>1072</v>
      </c>
      <c r="H364" t="str">
        <f t="shared" si="6"/>
        <v>Lowara ESHS  50-160/148  (7,5) Hydraulische kit 132/B5  60Hz</v>
      </c>
    </row>
    <row r="365" spans="6:8" x14ac:dyDescent="0.25">
      <c r="F365" s="6">
        <v>39001250</v>
      </c>
      <c r="G365" t="s">
        <v>1073</v>
      </c>
      <c r="H365" t="str">
        <f t="shared" si="6"/>
        <v>Lowara waaier RVS             DOMO 15</v>
      </c>
    </row>
    <row r="366" spans="6:8" x14ac:dyDescent="0.25">
      <c r="F366" s="6">
        <v>39004038</v>
      </c>
      <c r="G366" t="s">
        <v>1074</v>
      </c>
      <c r="H366" t="str">
        <f t="shared" si="6"/>
        <v>Lowara waaier FH 65-125/40    diam. 121/116 mm</v>
      </c>
    </row>
    <row r="367" spans="6:8" x14ac:dyDescent="0.25">
      <c r="F367" s="6">
        <v>39004045</v>
      </c>
      <c r="G367" t="s">
        <v>1075</v>
      </c>
      <c r="H367" t="str">
        <f t="shared" si="6"/>
        <v>Lowara waaier 65-160/75       diam. 137 mm (SHE 50Hz)</v>
      </c>
    </row>
    <row r="368" spans="6:8" x14ac:dyDescent="0.25">
      <c r="F368" s="6">
        <v>39004046</v>
      </c>
      <c r="G368" t="s">
        <v>1076</v>
      </c>
      <c r="H368" t="str">
        <f t="shared" si="6"/>
        <v>Lowara waaier 65-160/75       diam. 154 mm (ESH 50Hz)</v>
      </c>
    </row>
    <row r="369" spans="6:8" x14ac:dyDescent="0.25">
      <c r="F369" s="6">
        <v>39004010</v>
      </c>
      <c r="G369" t="s">
        <v>1077</v>
      </c>
      <c r="H369" t="str">
        <f t="shared" si="6"/>
        <v>Lowara waaier 50-200/1106     diam. 170 mm NR (60Hz)</v>
      </c>
    </row>
    <row r="370" spans="6:8" x14ac:dyDescent="0.25">
      <c r="F370" s="6">
        <v>39004025</v>
      </c>
      <c r="G370" t="s">
        <v>1078</v>
      </c>
      <c r="H370" t="str">
        <f t="shared" si="6"/>
        <v>Lowara waaier 50-250/185      diam. 237 mm</v>
      </c>
    </row>
    <row r="371" spans="6:8" x14ac:dyDescent="0.25">
      <c r="F371" s="6">
        <v>39004030</v>
      </c>
      <c r="G371" t="s">
        <v>1079</v>
      </c>
      <c r="H371" t="str">
        <f t="shared" si="6"/>
        <v>Lowara waaier 50-250/220      diam. 250 mm</v>
      </c>
    </row>
    <row r="372" spans="6:8" x14ac:dyDescent="0.25">
      <c r="F372" s="6">
        <v>39004035</v>
      </c>
      <c r="G372" t="s">
        <v>1080</v>
      </c>
      <c r="H372" t="str">
        <f t="shared" si="6"/>
        <v>Lowara waaier 65-160/40       diam. 119 mm</v>
      </c>
    </row>
    <row r="373" spans="6:8" x14ac:dyDescent="0.25">
      <c r="F373" s="6">
        <v>39003890</v>
      </c>
      <c r="G373" t="s">
        <v>1081</v>
      </c>
      <c r="H373" t="str">
        <f t="shared" si="6"/>
        <v>Lowara waaier 50-160/55       diam. 158 mm</v>
      </c>
    </row>
    <row r="374" spans="6:8" x14ac:dyDescent="0.25">
      <c r="F374" s="6">
        <v>39003960</v>
      </c>
      <c r="G374" t="s">
        <v>1082</v>
      </c>
      <c r="H374" t="str">
        <f t="shared" si="6"/>
        <v>Lowara waaier 50-200/926      diam. 158 mm NR (60Hz)</v>
      </c>
    </row>
    <row r="375" spans="6:8" x14ac:dyDescent="0.25">
      <c r="F375" s="6">
        <v>39003878</v>
      </c>
      <c r="G375" t="s">
        <v>1083</v>
      </c>
      <c r="H375" t="str">
        <f t="shared" si="6"/>
        <v>Lowara waaier 50-125/22       diam. 119 mm</v>
      </c>
    </row>
    <row r="376" spans="6:8" x14ac:dyDescent="0.25">
      <c r="F376" s="6">
        <v>39003880</v>
      </c>
      <c r="G376" t="s">
        <v>1084</v>
      </c>
      <c r="H376" t="str">
        <f t="shared" si="6"/>
        <v>Lowara waaier 50-125/30       diam. 130 mm</v>
      </c>
    </row>
    <row r="377" spans="6:8" x14ac:dyDescent="0.25">
      <c r="F377" s="6">
        <v>39003882</v>
      </c>
      <c r="G377" t="s">
        <v>1085</v>
      </c>
      <c r="H377" t="str">
        <f t="shared" si="6"/>
        <v>Lowara waaier 50-160/556      diam. 135 mm  (60Hz)</v>
      </c>
    </row>
    <row r="378" spans="6:8" x14ac:dyDescent="0.25">
      <c r="F378" s="6">
        <v>39003872</v>
      </c>
      <c r="G378" t="s">
        <v>1086</v>
      </c>
      <c r="H378" t="str">
        <f t="shared" si="6"/>
        <v>Lowara waaier 40-250/92       diam. 218 mm</v>
      </c>
    </row>
    <row r="379" spans="6:8" x14ac:dyDescent="0.25">
      <c r="F379" s="6">
        <v>39003858</v>
      </c>
      <c r="G379" t="s">
        <v>1087</v>
      </c>
      <c r="H379" t="str">
        <f t="shared" si="6"/>
        <v>Lowara waaier 40-200/756      diam. 181 mm (60Hz)</v>
      </c>
    </row>
    <row r="380" spans="6:8" x14ac:dyDescent="0.25">
      <c r="F380" s="6">
        <v>39003886</v>
      </c>
      <c r="G380" t="s">
        <v>1088</v>
      </c>
      <c r="H380" t="str">
        <f t="shared" si="6"/>
        <v>Lowara waaier ESH 50-125/40   diam. 137 mm</v>
      </c>
    </row>
    <row r="381" spans="6:8" x14ac:dyDescent="0.25">
      <c r="F381" s="6">
        <v>39003835</v>
      </c>
      <c r="G381" t="s">
        <v>1089</v>
      </c>
      <c r="H381" t="str">
        <f t="shared" si="6"/>
        <v>Lowara waaier 40-125/11       diam. 112 mm</v>
      </c>
    </row>
    <row r="382" spans="6:8" x14ac:dyDescent="0.25">
      <c r="F382" s="6">
        <v>39003876</v>
      </c>
      <c r="G382" t="s">
        <v>1090</v>
      </c>
      <c r="H382" t="str">
        <f t="shared" si="6"/>
        <v>Lowara waaier 40-250/150      diam. 251 mm</v>
      </c>
    </row>
    <row r="383" spans="6:8" x14ac:dyDescent="0.25">
      <c r="F383" s="6">
        <v>39003845</v>
      </c>
      <c r="G383" t="s">
        <v>1091</v>
      </c>
      <c r="H383" t="str">
        <f t="shared" si="6"/>
        <v>Lowara waaier 40-125/22       diam. 143 mm FCE4 50-125/02</v>
      </c>
    </row>
    <row r="384" spans="6:8" x14ac:dyDescent="0.25">
      <c r="F384" s="6">
        <v>39003805</v>
      </c>
      <c r="G384" t="s">
        <v>1092</v>
      </c>
      <c r="H384" t="str">
        <f t="shared" si="6"/>
        <v>Lowara waaier 32-160/22       diam. 168 mm</v>
      </c>
    </row>
    <row r="385" spans="6:8" x14ac:dyDescent="0.25">
      <c r="F385" s="6">
        <v>39002510</v>
      </c>
      <c r="G385" t="s">
        <v>1093</v>
      </c>
      <c r="H385" t="str">
        <f t="shared" si="6"/>
        <v>Lowara waaier RVS             CE-CEA 370/2</v>
      </c>
    </row>
    <row r="386" spans="6:8" x14ac:dyDescent="0.25">
      <c r="F386" s="6">
        <v>39002520</v>
      </c>
      <c r="G386" t="s">
        <v>1094</v>
      </c>
      <c r="H386" t="str">
        <f t="shared" si="6"/>
        <v>Lowara waaier RVS             CE-CEA 370/3</v>
      </c>
    </row>
    <row r="387" spans="6:8" x14ac:dyDescent="0.25">
      <c r="F387" s="6">
        <v>39002550</v>
      </c>
      <c r="G387" t="s">
        <v>1095</v>
      </c>
      <c r="H387" t="str">
        <f t="shared" si="6"/>
        <v>Lowara waaier RVS             CO 350/07</v>
      </c>
    </row>
    <row r="388" spans="6:8" x14ac:dyDescent="0.25">
      <c r="F388" s="6">
        <v>39002555</v>
      </c>
      <c r="G388" t="s">
        <v>1096</v>
      </c>
      <c r="H388" t="str">
        <f t="shared" si="6"/>
        <v>Lowara waaier RVS             CO 350/05</v>
      </c>
    </row>
    <row r="389" spans="6:8" x14ac:dyDescent="0.25">
      <c r="F389" s="6">
        <v>39002430</v>
      </c>
      <c r="G389" t="s">
        <v>1097</v>
      </c>
      <c r="H389" t="str">
        <f t="shared" si="6"/>
        <v>Lowara waaier RVS             CEA 120/5</v>
      </c>
    </row>
    <row r="390" spans="6:8" x14ac:dyDescent="0.25">
      <c r="F390" s="6">
        <v>39002350</v>
      </c>
      <c r="G390" t="s">
        <v>1098</v>
      </c>
      <c r="H390" t="str">
        <f t="shared" si="6"/>
        <v>Lowara waaier RVS             BG 11 en SG15</v>
      </c>
    </row>
    <row r="391" spans="6:8" x14ac:dyDescent="0.25">
      <c r="F391" s="6">
        <v>39002450</v>
      </c>
      <c r="G391" t="s">
        <v>1099</v>
      </c>
      <c r="H391" t="str">
        <f t="shared" si="6"/>
        <v>Lowara waaier RVS             CEA/CA 210/3</v>
      </c>
    </row>
    <row r="392" spans="6:8" x14ac:dyDescent="0.25">
      <c r="F392" s="6">
        <v>39002460</v>
      </c>
      <c r="G392" t="s">
        <v>1100</v>
      </c>
      <c r="H392" t="str">
        <f t="shared" ref="H392:H455" si="7">IF(I392="",G392,I392)</f>
        <v>Lowara waaier RVS             CEA/CA 210/4</v>
      </c>
    </row>
    <row r="393" spans="6:8" x14ac:dyDescent="0.25">
      <c r="F393" s="6">
        <v>39002470</v>
      </c>
      <c r="G393" t="s">
        <v>1101</v>
      </c>
      <c r="H393" t="str">
        <f t="shared" si="7"/>
        <v>Lowara waaier RVS             CEA/CA 210/5</v>
      </c>
    </row>
    <row r="394" spans="6:8" x14ac:dyDescent="0.25">
      <c r="F394" s="6">
        <v>39002500</v>
      </c>
      <c r="G394" t="s">
        <v>1102</v>
      </c>
      <c r="H394" t="str">
        <f t="shared" si="7"/>
        <v>Lowara waaier RVS             CE-CEA 370/1</v>
      </c>
    </row>
    <row r="395" spans="6:8" x14ac:dyDescent="0.25">
      <c r="F395" s="6">
        <v>39002710</v>
      </c>
      <c r="G395" t="s">
        <v>1103</v>
      </c>
      <c r="H395" t="str">
        <f t="shared" si="7"/>
        <v>Lowara waaier kunststof        1HMP</v>
      </c>
    </row>
    <row r="396" spans="6:8" x14ac:dyDescent="0.25">
      <c r="F396" s="6">
        <v>39002720</v>
      </c>
      <c r="G396" t="s">
        <v>1104</v>
      </c>
      <c r="H396" t="str">
        <f t="shared" si="7"/>
        <v>Lowara waaier kunststof        3HMP</v>
      </c>
    </row>
    <row r="397" spans="6:8" x14ac:dyDescent="0.25">
      <c r="F397" s="6">
        <v>39002730</v>
      </c>
      <c r="G397" t="s">
        <v>1105</v>
      </c>
      <c r="H397" t="str">
        <f t="shared" si="7"/>
        <v>Lowara waaier kunststof        5HMP</v>
      </c>
    </row>
    <row r="398" spans="6:8" x14ac:dyDescent="0.25">
      <c r="F398" s="6">
        <v>39002740</v>
      </c>
      <c r="G398" t="s">
        <v>1106</v>
      </c>
      <c r="H398" t="str">
        <f t="shared" si="7"/>
        <v>Lowara waaier kunststof       10HMP</v>
      </c>
    </row>
    <row r="399" spans="6:8" x14ac:dyDescent="0.25">
      <c r="F399" s="6">
        <v>39003815</v>
      </c>
      <c r="G399" t="s">
        <v>2577</v>
      </c>
      <c r="H399" t="str">
        <f t="shared" si="7"/>
        <v>Lowara waaier 32-200/40       diam. 204 mm</v>
      </c>
    </row>
    <row r="400" spans="6:8" x14ac:dyDescent="0.25">
      <c r="F400" s="6">
        <v>39003825</v>
      </c>
      <c r="G400" t="s">
        <v>1107</v>
      </c>
      <c r="H400" t="str">
        <f t="shared" si="7"/>
        <v>Lowara waaier 32-250/75       diam. 242 mm</v>
      </c>
    </row>
    <row r="401" spans="6:8" x14ac:dyDescent="0.25">
      <c r="F401" s="6">
        <v>39003777</v>
      </c>
      <c r="G401" t="s">
        <v>1108</v>
      </c>
      <c r="H401" t="str">
        <f t="shared" si="7"/>
        <v>Lowara waaier 25-200/40       diam. 195 mm</v>
      </c>
    </row>
    <row r="402" spans="6:8" x14ac:dyDescent="0.25">
      <c r="F402" s="6">
        <v>39003790</v>
      </c>
      <c r="G402" t="s">
        <v>1109</v>
      </c>
      <c r="H402" t="str">
        <f t="shared" si="7"/>
        <v>Lowara waaier 32-125/07       diam. 119 mm</v>
      </c>
    </row>
    <row r="403" spans="6:8" x14ac:dyDescent="0.25">
      <c r="F403" s="6">
        <v>39003800</v>
      </c>
      <c r="G403" t="s">
        <v>1110</v>
      </c>
      <c r="H403" t="str">
        <f t="shared" si="7"/>
        <v>Lowara waaier 32-160/15       diam. 150 mm</v>
      </c>
    </row>
    <row r="404" spans="6:8" x14ac:dyDescent="0.25">
      <c r="F404" s="6">
        <v>39003802</v>
      </c>
      <c r="G404" t="s">
        <v>1111</v>
      </c>
      <c r="H404" t="str">
        <f t="shared" si="7"/>
        <v>Lowara waaier 32-160/226      diam. 145 mm (60Hz)</v>
      </c>
    </row>
    <row r="405" spans="6:8" x14ac:dyDescent="0.25">
      <c r="F405" s="6">
        <v>39003803</v>
      </c>
      <c r="G405" t="s">
        <v>1112</v>
      </c>
      <c r="H405" t="str">
        <f t="shared" si="7"/>
        <v>Lowara waaier 32-200/306      diam. 167 mm (60Hz)</v>
      </c>
    </row>
    <row r="406" spans="6:8" x14ac:dyDescent="0.25">
      <c r="F406" s="6">
        <v>39035530</v>
      </c>
      <c r="G406" t="s">
        <v>1113</v>
      </c>
      <c r="H406" t="str">
        <f t="shared" si="7"/>
        <v>Lowara thermoswitch tbv.      Digger 8(A)</v>
      </c>
    </row>
    <row r="407" spans="6:8" x14ac:dyDescent="0.25">
      <c r="F407" s="6">
        <v>39036100</v>
      </c>
      <c r="G407" t="s">
        <v>1114</v>
      </c>
      <c r="H407" t="str">
        <f t="shared" si="7"/>
        <v>Lowara aansluitblok           SGM 10-12-15</v>
      </c>
    </row>
    <row r="408" spans="6:8" x14ac:dyDescent="0.25">
      <c r="F408" s="6">
        <v>39036410</v>
      </c>
      <c r="G408" t="s">
        <v>1115</v>
      </c>
      <c r="H408" t="str">
        <f t="shared" si="7"/>
        <v>Lowara aansluitkast compleet  tbv. oa. PLM90</v>
      </c>
    </row>
    <row r="409" spans="6:8" x14ac:dyDescent="0.25">
      <c r="F409" s="6">
        <v>39036420</v>
      </c>
      <c r="G409" t="s">
        <v>1116</v>
      </c>
      <c r="H409" t="str">
        <f t="shared" si="7"/>
        <v>Lowara aansluitkast compleet  tbv. oa. PLM100</v>
      </c>
    </row>
    <row r="410" spans="6:8" x14ac:dyDescent="0.25">
      <c r="F410" s="6">
        <v>39036440</v>
      </c>
      <c r="G410" t="s">
        <v>1117</v>
      </c>
      <c r="H410" t="str">
        <f t="shared" si="7"/>
        <v>Lowara schroef zelftap 4,2x22 tbv. kunststof aansluitkastjes</v>
      </c>
    </row>
    <row r="411" spans="6:8" x14ac:dyDescent="0.25">
      <c r="F411" s="6">
        <v>39039320</v>
      </c>
      <c r="G411" t="s">
        <v>1118</v>
      </c>
      <c r="H411" t="str">
        <f t="shared" si="7"/>
        <v>Lowara koelwaaier D110 SM63-71</v>
      </c>
    </row>
    <row r="412" spans="6:8" x14ac:dyDescent="0.25">
      <c r="F412" s="6">
        <v>39040020</v>
      </c>
      <c r="G412" t="s">
        <v>1119</v>
      </c>
      <c r="H412" t="str">
        <f t="shared" si="7"/>
        <v>Lowara koelwaaierkap kunststof SM80</v>
      </c>
    </row>
    <row r="413" spans="6:8" x14ac:dyDescent="0.25">
      <c r="F413" s="6">
        <v>39036260</v>
      </c>
      <c r="G413" t="s">
        <v>1120</v>
      </c>
      <c r="H413" t="str">
        <f t="shared" si="7"/>
        <v>Lowara aansluitkast 102x130   onderzijde (div. motoren)</v>
      </c>
    </row>
    <row r="414" spans="6:8" x14ac:dyDescent="0.25">
      <c r="F414" s="6">
        <v>39034840</v>
      </c>
      <c r="G414" t="s">
        <v>1121</v>
      </c>
      <c r="H414" t="str">
        <f t="shared" si="7"/>
        <v>Lowara rotoras + lagers       D 83x140T-PLM    (4,0kW)</v>
      </c>
    </row>
    <row r="415" spans="6:8" x14ac:dyDescent="0.25">
      <c r="F415" s="6">
        <v>39034850</v>
      </c>
      <c r="G415" t="s">
        <v>1122</v>
      </c>
      <c r="H415" t="str">
        <f t="shared" si="7"/>
        <v>Lowara rotoras + lagers       D 92x160T-PLM    (5,5kW)</v>
      </c>
    </row>
    <row r="416" spans="6:8" x14ac:dyDescent="0.25">
      <c r="F416" s="6">
        <v>39034860</v>
      </c>
      <c r="G416" t="s">
        <v>1123</v>
      </c>
      <c r="H416" t="str">
        <f t="shared" si="7"/>
        <v>Lowara rotoras + lagers       D114x150T-PLM    (7,5kW)</v>
      </c>
    </row>
    <row r="417" spans="6:8" x14ac:dyDescent="0.25">
      <c r="F417" s="6">
        <v>39034880</v>
      </c>
      <c r="G417" t="s">
        <v>1124</v>
      </c>
      <c r="H417" t="str">
        <f t="shared" si="7"/>
        <v>Lowara rotoras + lagers       D114x170T-PLM    (9,2kW)</v>
      </c>
    </row>
    <row r="418" spans="6:8" x14ac:dyDescent="0.25">
      <c r="F418" s="6">
        <v>39034890</v>
      </c>
      <c r="G418" t="s">
        <v>1125</v>
      </c>
      <c r="H418" t="str">
        <f t="shared" si="7"/>
        <v>Lowara rotoras + lagers       D114x190T-PLM (11,0kW) as 22mm</v>
      </c>
    </row>
    <row r="419" spans="6:8" x14ac:dyDescent="0.25">
      <c r="F419" s="6">
        <v>39035260</v>
      </c>
      <c r="G419" t="s">
        <v>1126</v>
      </c>
      <c r="H419" t="str">
        <f t="shared" si="7"/>
        <v>Lowara kabel H07RN-F 3x1mm    20m neopreen (oa. SC407)</v>
      </c>
    </row>
    <row r="420" spans="6:8" x14ac:dyDescent="0.25">
      <c r="F420" s="6">
        <v>39040210</v>
      </c>
      <c r="G420" t="s">
        <v>1127</v>
      </c>
      <c r="H420" t="str">
        <f t="shared" si="7"/>
        <v>Lowara koelwaaierkap metaal   100/112R P-serie (4,0kW)</v>
      </c>
    </row>
    <row r="421" spans="6:8" x14ac:dyDescent="0.25">
      <c r="F421" s="6">
        <v>39033600</v>
      </c>
      <c r="G421" t="s">
        <v>1128</v>
      </c>
      <c r="H421" t="str">
        <f t="shared" si="7"/>
        <v>Lowara lagerschaal voorz. SV  PLM(4)160-180  15,0- 22,0kW</v>
      </c>
    </row>
    <row r="422" spans="6:8" x14ac:dyDescent="0.25">
      <c r="F422" s="6">
        <v>39034100</v>
      </c>
      <c r="G422" t="s">
        <v>1129</v>
      </c>
      <c r="H422" t="str">
        <f t="shared" si="7"/>
        <v>Lowara rotoras compleet       tbv. CEA210/5V</v>
      </c>
    </row>
    <row r="423" spans="6:8" x14ac:dyDescent="0.25">
      <c r="F423" s="6">
        <v>39034120</v>
      </c>
      <c r="G423" t="s">
        <v>1130</v>
      </c>
      <c r="H423" t="str">
        <f t="shared" si="7"/>
        <v>Lowara rotoras compleet       tbv. DOMO 15T/B</v>
      </c>
    </row>
    <row r="424" spans="6:8" x14ac:dyDescent="0.25">
      <c r="F424" s="6">
        <v>39034130</v>
      </c>
      <c r="G424" t="s">
        <v>1131</v>
      </c>
      <c r="H424" t="str">
        <f t="shared" si="7"/>
        <v>Lowara rotoras compleet       tbv. DOMO10/B</v>
      </c>
    </row>
    <row r="425" spans="6:8" x14ac:dyDescent="0.25">
      <c r="F425" s="6">
        <v>39034160</v>
      </c>
      <c r="G425" t="s">
        <v>1132</v>
      </c>
      <c r="H425" t="str">
        <f t="shared" si="7"/>
        <v>Lowara rotoras compleet       tbv. CA 200/33/A</v>
      </c>
    </row>
    <row r="426" spans="6:8" x14ac:dyDescent="0.25">
      <c r="F426" s="6">
        <v>39041100</v>
      </c>
      <c r="G426" t="s">
        <v>1133</v>
      </c>
      <c r="H426" t="str">
        <f t="shared" si="7"/>
        <v>Lowara afstandbus kit SV8/16</v>
      </c>
    </row>
    <row r="427" spans="6:8" x14ac:dyDescent="0.25">
      <c r="F427" s="6">
        <v>39050050</v>
      </c>
      <c r="G427" t="s">
        <v>1134</v>
      </c>
      <c r="H427" t="str">
        <f t="shared" si="7"/>
        <v>Lowara Hydrofoorkit: slang    drukschak, manometer, 5 weg-T</v>
      </c>
    </row>
    <row r="428" spans="6:8" x14ac:dyDescent="0.25">
      <c r="F428" s="6">
        <v>39050550</v>
      </c>
      <c r="G428" t="s">
        <v>1135</v>
      </c>
      <c r="H428" t="str">
        <f t="shared" si="7"/>
        <v>Lowara elektromotorplaatje    met CSA</v>
      </c>
    </row>
    <row r="429" spans="6:8" x14ac:dyDescent="0.25">
      <c r="F429" s="6">
        <v>39060000</v>
      </c>
      <c r="G429" t="s">
        <v>1136</v>
      </c>
      <c r="H429" t="str">
        <f t="shared" si="7"/>
        <v>Lowara L4C-motor 0,37kW       230V/50HZ tbv. L4C pomp</v>
      </c>
    </row>
    <row r="430" spans="6:8" x14ac:dyDescent="0.25">
      <c r="F430" s="6">
        <v>39060040</v>
      </c>
      <c r="G430" t="s">
        <v>1137</v>
      </c>
      <c r="H430" t="str">
        <f t="shared" si="7"/>
        <v>Lowara L4C-motor 0,75kW       230V/50HZ tbv. L4C pomp</v>
      </c>
    </row>
    <row r="431" spans="6:8" x14ac:dyDescent="0.25">
      <c r="F431" s="6">
        <v>39040100</v>
      </c>
      <c r="G431" t="s">
        <v>1138</v>
      </c>
      <c r="H431" t="str">
        <f t="shared" si="7"/>
        <v>Lowara koelwaaierkap          CEA210/3,4,5 en CEA 370/1,2,3</v>
      </c>
    </row>
    <row r="432" spans="6:8" x14ac:dyDescent="0.25">
      <c r="F432" s="6">
        <v>39040105</v>
      </c>
      <c r="G432" t="s">
        <v>1139</v>
      </c>
      <c r="H432" t="str">
        <f t="shared" si="7"/>
        <v>Lowara koelwaaierkap kunststof 80 /  90R (FHS,SHS)</v>
      </c>
    </row>
    <row r="433" spans="6:8" x14ac:dyDescent="0.25">
      <c r="F433" s="6">
        <v>39080100</v>
      </c>
      <c r="G433" t="s">
        <v>1140</v>
      </c>
      <c r="H433" t="str">
        <f t="shared" si="7"/>
        <v>Snijmes   tbv.  oa. FDLT/G271</v>
      </c>
    </row>
    <row r="434" spans="6:8" x14ac:dyDescent="0.25">
      <c r="F434" s="6">
        <v>39080110</v>
      </c>
      <c r="G434" t="s">
        <v>1141</v>
      </c>
      <c r="H434" t="str">
        <f t="shared" si="7"/>
        <v>Snijrotor tbv.  oa. FDLT/G271</v>
      </c>
    </row>
    <row r="435" spans="6:8" x14ac:dyDescent="0.25">
      <c r="F435" s="6">
        <v>39060560</v>
      </c>
      <c r="G435" t="s">
        <v>1142</v>
      </c>
      <c r="H435" t="str">
        <f t="shared" si="7"/>
        <v>Franklin motor 5,5kW 400V/50HZ tbv. 4" GS pomp (excl. kabel)</v>
      </c>
    </row>
    <row r="436" spans="6:8" x14ac:dyDescent="0.25">
      <c r="F436" s="6">
        <v>39060570</v>
      </c>
      <c r="G436" t="s">
        <v>1143</v>
      </c>
      <c r="H436" t="str">
        <f t="shared" si="7"/>
        <v>Franklin motor 7,5kW 400V/50HZ tbv. 4" GS-pomp (excl. kabel)</v>
      </c>
    </row>
    <row r="437" spans="6:8" x14ac:dyDescent="0.25">
      <c r="F437" s="6">
        <v>39060600</v>
      </c>
      <c r="G437" t="s">
        <v>1144</v>
      </c>
      <c r="H437" t="str">
        <f t="shared" si="7"/>
        <v>Franklin motor 15 kW 400V/50HZ tbv. 6" GS-pomp (incl. kabel)</v>
      </c>
    </row>
    <row r="438" spans="6:8" x14ac:dyDescent="0.25">
      <c r="F438" s="6">
        <v>39060610</v>
      </c>
      <c r="G438" t="s">
        <v>1145</v>
      </c>
      <c r="H438" t="str">
        <f t="shared" si="7"/>
        <v>Franklin motor18,5kW 400V/50HZ tbv. 6" GS-pomp (incl. kabel)</v>
      </c>
    </row>
    <row r="439" spans="6:8" x14ac:dyDescent="0.25">
      <c r="F439" s="6">
        <v>39060635</v>
      </c>
      <c r="G439" t="s">
        <v>1146</v>
      </c>
      <c r="H439" t="str">
        <f t="shared" si="7"/>
        <v>Lowara L6W-motor  7,5kW SD    400/690V 50HZ</v>
      </c>
    </row>
    <row r="440" spans="6:8" x14ac:dyDescent="0.25">
      <c r="F440" s="6">
        <v>39070120</v>
      </c>
      <c r="G440" t="s">
        <v>1147</v>
      </c>
      <c r="H440" t="str">
        <f t="shared" si="7"/>
        <v>Hydrovar sticker voor display nieuw model</v>
      </c>
    </row>
    <row r="441" spans="6:8" x14ac:dyDescent="0.25">
      <c r="F441" s="6">
        <v>39060360</v>
      </c>
      <c r="G441" t="s">
        <v>1148</v>
      </c>
      <c r="H441" t="str">
        <f t="shared" si="7"/>
        <v>Lowara L4C-motor 5,5kW        400V/50HZ tbv. L4C pomp</v>
      </c>
    </row>
    <row r="442" spans="6:8" x14ac:dyDescent="0.25">
      <c r="F442" s="6">
        <v>39060380</v>
      </c>
      <c r="G442" t="s">
        <v>1149</v>
      </c>
      <c r="H442" t="str">
        <f t="shared" si="7"/>
        <v>Lowara L4C-motor 7,5kW        400V/50HZ tbv. L4C pomp</v>
      </c>
    </row>
    <row r="443" spans="6:8" x14ac:dyDescent="0.25">
      <c r="F443" s="6">
        <v>39060480</v>
      </c>
      <c r="G443" t="s">
        <v>1150</v>
      </c>
      <c r="H443" t="str">
        <f t="shared" si="7"/>
        <v>Franklin motor 1,5kW 400V/50HZ tbv. 4" GS pomp (excl. kabel)</v>
      </c>
    </row>
    <row r="444" spans="6:8" x14ac:dyDescent="0.25">
      <c r="F444" s="6">
        <v>39060500</v>
      </c>
      <c r="G444" t="s">
        <v>1151</v>
      </c>
      <c r="H444" t="str">
        <f t="shared" si="7"/>
        <v>Franklin motor 2,2kW 400V/50HZ tbv. 4" GS pomp (excl. kabel)</v>
      </c>
    </row>
    <row r="445" spans="6:8" x14ac:dyDescent="0.25">
      <c r="F445" s="6">
        <v>39060520</v>
      </c>
      <c r="G445" t="s">
        <v>1152</v>
      </c>
      <c r="H445" t="str">
        <f t="shared" si="7"/>
        <v>Franklin motor 3,0kW 400V/50HZ tbv. 4" GS pomp (excl. kabel)</v>
      </c>
    </row>
    <row r="446" spans="6:8" x14ac:dyDescent="0.25">
      <c r="F446" s="6">
        <v>39060550</v>
      </c>
      <c r="G446" t="s">
        <v>1153</v>
      </c>
      <c r="H446" t="str">
        <f t="shared" si="7"/>
        <v>Franklin motor 4,0kW 400V/50HZ tbv. 4" GS pomp (excl. kabel)</v>
      </c>
    </row>
    <row r="447" spans="6:8" x14ac:dyDescent="0.25">
      <c r="F447" s="6">
        <v>39060240</v>
      </c>
      <c r="G447" t="s">
        <v>1154</v>
      </c>
      <c r="H447" t="str">
        <f t="shared" si="7"/>
        <v>Lowara L4C-motor 0,75kW       400V/50HZ tbv. L4C pomp</v>
      </c>
    </row>
    <row r="448" spans="6:8" x14ac:dyDescent="0.25">
      <c r="F448" s="6">
        <v>39060260</v>
      </c>
      <c r="G448" t="s">
        <v>1155</v>
      </c>
      <c r="H448" t="str">
        <f t="shared" si="7"/>
        <v>Lowara L4C-motor 1,1kW        400V/50HZ tbv. L4C pomp</v>
      </c>
    </row>
    <row r="449" spans="6:8" x14ac:dyDescent="0.25">
      <c r="F449" s="6">
        <v>39060280</v>
      </c>
      <c r="G449" t="s">
        <v>1156</v>
      </c>
      <c r="H449" t="str">
        <f t="shared" si="7"/>
        <v>Lowara L4C-motor 1,5kW        400V/50HZ tbv. L4C pomp</v>
      </c>
    </row>
    <row r="450" spans="6:8" x14ac:dyDescent="0.25">
      <c r="F450" s="6">
        <v>39060300</v>
      </c>
      <c r="G450" t="s">
        <v>1157</v>
      </c>
      <c r="H450" t="str">
        <f t="shared" si="7"/>
        <v>Lowara L4C-motor 2,2kW        400V/50HZ tbv. L4C pomp</v>
      </c>
    </row>
    <row r="451" spans="6:8" x14ac:dyDescent="0.25">
      <c r="F451" s="6">
        <v>39060320</v>
      </c>
      <c r="G451" t="s">
        <v>1158</v>
      </c>
      <c r="H451" t="str">
        <f t="shared" si="7"/>
        <v>Lowara L4C-motor 3,0kW        400V/50HZ tbv. L4C pomp</v>
      </c>
    </row>
    <row r="452" spans="6:8" x14ac:dyDescent="0.25">
      <c r="F452" s="6">
        <v>39060340</v>
      </c>
      <c r="G452" t="s">
        <v>1159</v>
      </c>
      <c r="H452" t="str">
        <f t="shared" si="7"/>
        <v>Lowara L4C-motor 4,0kW        400V/50HZ tbv. L4C pomp</v>
      </c>
    </row>
    <row r="453" spans="6:8" x14ac:dyDescent="0.25">
      <c r="F453" s="6">
        <v>39022340</v>
      </c>
      <c r="G453" t="s">
        <v>1160</v>
      </c>
      <c r="H453" t="str">
        <f t="shared" si="7"/>
        <v>Lowara o-ring kit 8-22SV      Viton/FPM</v>
      </c>
    </row>
    <row r="454" spans="6:8" x14ac:dyDescent="0.25">
      <c r="F454" s="6">
        <v>39022350</v>
      </c>
      <c r="G454" t="s">
        <v>1161</v>
      </c>
      <c r="H454" t="str">
        <f t="shared" si="7"/>
        <v>Lowara o-ring kit 33-46SV     EPDM</v>
      </c>
    </row>
    <row r="455" spans="6:8" x14ac:dyDescent="0.25">
      <c r="F455" s="6">
        <v>39022360</v>
      </c>
      <c r="G455" t="s">
        <v>1162</v>
      </c>
      <c r="H455" t="str">
        <f t="shared" si="7"/>
        <v>Lowara o-ring kit 33-46SV     Viton/FPM</v>
      </c>
    </row>
    <row r="456" spans="6:8" x14ac:dyDescent="0.25">
      <c r="F456" s="6">
        <v>39022370</v>
      </c>
      <c r="G456" t="s">
        <v>1163</v>
      </c>
      <c r="H456" t="str">
        <f t="shared" ref="H456:H519" si="8">IF(I456="",G456,I456)</f>
        <v>Lowara o-ring kit 66-92SV     EPDM</v>
      </c>
    </row>
    <row r="457" spans="6:8" x14ac:dyDescent="0.25">
      <c r="F457" s="6">
        <v>39022380</v>
      </c>
      <c r="G457" t="s">
        <v>1164</v>
      </c>
      <c r="H457" t="str">
        <f t="shared" si="8"/>
        <v>Lowara o-ring kit 66-92SV     Viton/FPM</v>
      </c>
    </row>
    <row r="458" spans="6:8" x14ac:dyDescent="0.25">
      <c r="F458" s="6">
        <v>39022055</v>
      </c>
      <c r="G458" t="s">
        <v>1165</v>
      </c>
      <c r="H458" t="str">
        <f t="shared" si="8"/>
        <v>Lowara O-RING viton pomphuis  FHE50/65/80 253,6 x 3,53</v>
      </c>
    </row>
    <row r="459" spans="6:8" x14ac:dyDescent="0.25">
      <c r="F459" s="6">
        <v>39027570</v>
      </c>
      <c r="G459" t="s">
        <v>1166</v>
      </c>
      <c r="H459" t="str">
        <f t="shared" si="8"/>
        <v>Membraan butaan voor 24 liter membraantank Idrotuba</v>
      </c>
    </row>
    <row r="460" spans="6:8" x14ac:dyDescent="0.25">
      <c r="F460" s="6">
        <v>39030501</v>
      </c>
      <c r="G460" t="s">
        <v>1167</v>
      </c>
      <c r="H460" t="str">
        <f t="shared" si="8"/>
        <v>Lowara stator DOMO15  230V</v>
      </c>
    </row>
    <row r="461" spans="6:8" x14ac:dyDescent="0.25">
      <c r="F461" s="6">
        <v>39030510</v>
      </c>
      <c r="G461" t="s">
        <v>1168</v>
      </c>
      <c r="H461" t="str">
        <f t="shared" si="8"/>
        <v>Lowara stator DOMO15  400V</v>
      </c>
    </row>
    <row r="462" spans="6:8" x14ac:dyDescent="0.25">
      <c r="F462" s="6">
        <v>39022300</v>
      </c>
      <c r="G462" t="s">
        <v>1169</v>
      </c>
      <c r="H462" t="str">
        <f t="shared" si="8"/>
        <v>Lowara o-ring kit 1-5SV       EPDM</v>
      </c>
    </row>
    <row r="463" spans="6:8" x14ac:dyDescent="0.25">
      <c r="F463" s="6">
        <v>39031302</v>
      </c>
      <c r="G463" t="s">
        <v>1170</v>
      </c>
      <c r="H463" t="str">
        <f t="shared" si="8"/>
        <v>Lowara stator 400V   4,0 kW   P-motor</v>
      </c>
    </row>
    <row r="464" spans="6:8" x14ac:dyDescent="0.25">
      <c r="F464" s="6">
        <v>39031352</v>
      </c>
      <c r="G464" t="s">
        <v>1171</v>
      </c>
      <c r="H464" t="str">
        <f t="shared" si="8"/>
        <v>Lowara stator 400V   5,5 kW   P-motor</v>
      </c>
    </row>
    <row r="465" spans="6:9" x14ac:dyDescent="0.25">
      <c r="F465" s="6">
        <v>39031402</v>
      </c>
      <c r="G465" t="s">
        <v>1172</v>
      </c>
      <c r="H465" t="str">
        <f t="shared" si="8"/>
        <v>Lowara stator 400V   7,5 kW   P-motor</v>
      </c>
    </row>
    <row r="466" spans="6:9" x14ac:dyDescent="0.25">
      <c r="F466" s="6">
        <v>39031452</v>
      </c>
      <c r="G466" t="s">
        <v>1173</v>
      </c>
      <c r="H466" t="str">
        <f t="shared" si="8"/>
        <v>Lowara stator 400V   9,2 kW   P-motor</v>
      </c>
    </row>
    <row r="467" spans="6:9" x14ac:dyDescent="0.25">
      <c r="F467" s="6">
        <v>39030800</v>
      </c>
      <c r="G467" t="s">
        <v>1174</v>
      </c>
      <c r="H467" t="str">
        <f t="shared" si="8"/>
        <v>Lowara stator   1,1  kW       CEA 210/3 (nieuw)</v>
      </c>
    </row>
    <row r="468" spans="6:9" x14ac:dyDescent="0.25">
      <c r="F468" s="6">
        <v>39031020</v>
      </c>
      <c r="G468" t="s">
        <v>1175</v>
      </c>
      <c r="H468" t="str">
        <f t="shared" si="8"/>
        <v>Lowara stator 400V   0,25kW   4-polig tbv. FCE4-serie</v>
      </c>
    </row>
    <row r="469" spans="6:9" x14ac:dyDescent="0.25">
      <c r="F469" s="6">
        <v>39031050</v>
      </c>
      <c r="G469" t="s">
        <v>1176</v>
      </c>
      <c r="H469" t="str">
        <f t="shared" si="8"/>
        <v>Lowara stator 400V   0,75kW   tbv. SHE/FHE-serie</v>
      </c>
    </row>
    <row r="470" spans="6:9" x14ac:dyDescent="0.25">
      <c r="F470" s="6">
        <v>39031100</v>
      </c>
      <c r="G470" t="s">
        <v>1177</v>
      </c>
      <c r="H470" t="str">
        <f t="shared" si="8"/>
        <v>Lowara stator 400V   1,1 kW   tbv. SHE/FHE-serie</v>
      </c>
    </row>
    <row r="471" spans="6:9" x14ac:dyDescent="0.25">
      <c r="F471" s="6">
        <v>39031200</v>
      </c>
      <c r="G471" t="s">
        <v>1178</v>
      </c>
      <c r="H471" t="str">
        <f t="shared" si="8"/>
        <v>Lowara stator 400V   2,2 kW   tbv. SHE/FHE-serie</v>
      </c>
    </row>
    <row r="472" spans="6:9" x14ac:dyDescent="0.25">
      <c r="F472" s="6">
        <v>39022420</v>
      </c>
      <c r="G472" t="s">
        <v>1179</v>
      </c>
      <c r="H472" t="str">
        <f t="shared" si="8"/>
        <v>Lowara O-RING kit 10-22HM     EPDM</v>
      </c>
    </row>
    <row r="473" spans="6:9" x14ac:dyDescent="0.25">
      <c r="F473" s="6">
        <v>39015180</v>
      </c>
      <c r="G473" t="s">
        <v>1180</v>
      </c>
      <c r="H473" t="str">
        <f t="shared" si="8"/>
        <v>Lowara diffuser kit SV33      RVS-316</v>
      </c>
    </row>
    <row r="474" spans="6:9" x14ac:dyDescent="0.25">
      <c r="F474" s="6">
        <v>39015190</v>
      </c>
      <c r="G474" t="s">
        <v>1181</v>
      </c>
      <c r="H474" t="str">
        <f t="shared" si="8"/>
        <v>Lowara diffuser kit SV46 SS316</v>
      </c>
      <c r="I474" t="s">
        <v>2639</v>
      </c>
    </row>
    <row r="475" spans="6:9" x14ac:dyDescent="0.25">
      <c r="F475" s="6">
        <v>39015200</v>
      </c>
      <c r="G475" t="s">
        <v>1182</v>
      </c>
      <c r="H475" t="str">
        <f t="shared" si="8"/>
        <v>Lowara diffuser kit SV66 SS316</v>
      </c>
      <c r="I475" t="s">
        <v>2640</v>
      </c>
    </row>
    <row r="476" spans="6:9" x14ac:dyDescent="0.25">
      <c r="F476" s="6">
        <v>39015210</v>
      </c>
      <c r="G476" t="s">
        <v>1183</v>
      </c>
      <c r="H476" t="str">
        <f t="shared" si="8"/>
        <v>Lowara diffuser kit SV66 SS316</v>
      </c>
      <c r="I476" t="s">
        <v>2640</v>
      </c>
    </row>
    <row r="477" spans="6:9" x14ac:dyDescent="0.25">
      <c r="F477" s="6">
        <v>39015005</v>
      </c>
      <c r="G477" t="s">
        <v>1184</v>
      </c>
      <c r="H477" t="str">
        <f t="shared" si="8"/>
        <v>Lowara diffuser (laatste)     tbv. SV2-4     RVS-304</v>
      </c>
    </row>
    <row r="478" spans="6:9" x14ac:dyDescent="0.25">
      <c r="F478" s="6">
        <v>39015010</v>
      </c>
      <c r="G478" t="s">
        <v>1185</v>
      </c>
      <c r="H478" t="str">
        <f t="shared" si="8"/>
        <v>Lowara diffuser (laatste)     tbv. 5SV     RVS-304</v>
      </c>
    </row>
    <row r="479" spans="6:9" x14ac:dyDescent="0.25">
      <c r="F479" s="6">
        <v>39017200</v>
      </c>
      <c r="G479" t="s">
        <v>1186</v>
      </c>
      <c r="H479" t="str">
        <f t="shared" si="8"/>
        <v>Lowara injector SG7/12 &amp; BG5/9Roze</v>
      </c>
    </row>
    <row r="480" spans="6:9" x14ac:dyDescent="0.25">
      <c r="F480" s="6">
        <v>39021300</v>
      </c>
      <c r="G480" t="s">
        <v>1187</v>
      </c>
      <c r="H480" t="str">
        <f t="shared" si="8"/>
        <v>Lowara O-RING Nitrile (DIF)   BG serie   40,86 X 3,53 NBR</v>
      </c>
    </row>
    <row r="481" spans="6:9" x14ac:dyDescent="0.25">
      <c r="F481" s="6">
        <v>39017100</v>
      </c>
      <c r="G481" t="s">
        <v>1188</v>
      </c>
      <c r="H481" t="str">
        <f t="shared" si="8"/>
        <v>Lowara injector SG5 &amp; BG3     lichtblauw</v>
      </c>
    </row>
    <row r="482" spans="6:9" x14ac:dyDescent="0.25">
      <c r="F482" s="6">
        <v>39021220</v>
      </c>
      <c r="G482" t="s">
        <v>1189</v>
      </c>
      <c r="H482" t="str">
        <f t="shared" si="8"/>
        <v>Lowara O-RING NBR tbv. deksel DL160/180/200  164,47 x 6,99</v>
      </c>
    </row>
    <row r="483" spans="6:9" x14ac:dyDescent="0.25">
      <c r="F483" s="6">
        <v>39021650</v>
      </c>
      <c r="G483" t="s">
        <v>1190</v>
      </c>
      <c r="H483" t="str">
        <f t="shared" si="8"/>
        <v>Lowara O-RING kit SV  8       EPDM</v>
      </c>
    </row>
    <row r="484" spans="6:9" x14ac:dyDescent="0.25">
      <c r="F484" s="6">
        <v>39006910</v>
      </c>
      <c r="G484" t="s">
        <v>1191</v>
      </c>
      <c r="H484" t="str">
        <f t="shared" si="8"/>
        <v>Lowara sealdeksel             FCE4 100-..200/22&amp;30-250/40</v>
      </c>
    </row>
    <row r="485" spans="6:9" x14ac:dyDescent="0.25">
      <c r="F485" s="6">
        <v>39006760</v>
      </c>
      <c r="G485" t="s">
        <v>1192</v>
      </c>
      <c r="H485" t="str">
        <f t="shared" si="8"/>
        <v>Lowara sealdeksel SH 65-250   30-37kW (2P) &amp; 5,5kW (4P)</v>
      </c>
    </row>
    <row r="486" spans="6:9" x14ac:dyDescent="0.25">
      <c r="F486" s="6">
        <v>39006770</v>
      </c>
      <c r="G486" t="s">
        <v>1193</v>
      </c>
      <c r="H486" t="str">
        <f t="shared" si="8"/>
        <v>Lowara sealdeksel             SH 80-160 en SH 80-200</v>
      </c>
    </row>
    <row r="487" spans="6:9" x14ac:dyDescent="0.25">
      <c r="F487" s="6">
        <v>39006730</v>
      </c>
      <c r="G487" t="s">
        <v>1194</v>
      </c>
      <c r="H487" t="str">
        <f t="shared" si="8"/>
        <v>Lowara seal cover SH 50-200</v>
      </c>
      <c r="I487" t="s">
        <v>2641</v>
      </c>
    </row>
    <row r="488" spans="6:9" x14ac:dyDescent="0.25">
      <c r="F488" s="6">
        <v>39006740</v>
      </c>
      <c r="G488" t="s">
        <v>1195</v>
      </c>
      <c r="H488" t="str">
        <f t="shared" si="8"/>
        <v>Lowara seal housing SH 65-160/92</v>
      </c>
      <c r="I488" t="s">
        <v>2642</v>
      </c>
    </row>
    <row r="489" spans="6:9" x14ac:dyDescent="0.25">
      <c r="F489" s="6">
        <v>39006140</v>
      </c>
      <c r="G489" t="s">
        <v>1196</v>
      </c>
      <c r="H489" t="str">
        <f t="shared" si="8"/>
        <v>Lowara snijplaat Domo GRI 11</v>
      </c>
    </row>
    <row r="490" spans="6:9" x14ac:dyDescent="0.25">
      <c r="F490" s="6">
        <v>39006160</v>
      </c>
      <c r="G490" t="s">
        <v>1197</v>
      </c>
      <c r="H490" t="str">
        <f t="shared" si="8"/>
        <v>Lowara rvs zuigplaat          Domo 7</v>
      </c>
    </row>
    <row r="491" spans="6:9" x14ac:dyDescent="0.25">
      <c r="F491" s="6">
        <v>39006250</v>
      </c>
      <c r="G491" t="s">
        <v>1198</v>
      </c>
      <c r="H491" t="str">
        <f t="shared" si="8"/>
        <v>Lowara sealdeksel rvs 304     tbv. BG(M) - seal 14mm</v>
      </c>
    </row>
    <row r="492" spans="6:9" x14ac:dyDescent="0.25">
      <c r="F492" s="6">
        <v>39006260</v>
      </c>
      <c r="G492" t="s">
        <v>1199</v>
      </c>
      <c r="H492" t="str">
        <f t="shared" si="8"/>
        <v>Lowara sealdeksel rvs 316     tbv. CO(M)/CEA(M) - seal 14mm</v>
      </c>
    </row>
    <row r="493" spans="6:9" x14ac:dyDescent="0.25">
      <c r="F493" s="6">
        <v>39006820</v>
      </c>
      <c r="G493" t="s">
        <v>1200</v>
      </c>
      <c r="H493" t="str">
        <f t="shared" si="8"/>
        <v>Lowara sealdeksel             10-15-22SV v.a. 5,5kW</v>
      </c>
    </row>
    <row r="494" spans="6:9" x14ac:dyDescent="0.25">
      <c r="F494" s="6">
        <v>39007020</v>
      </c>
      <c r="G494" t="s">
        <v>1201</v>
      </c>
      <c r="H494" t="str">
        <f t="shared" si="8"/>
        <v>Lowara slijtring zuigzijde    FH 65-125../SH65-160/40/55/75</v>
      </c>
    </row>
    <row r="495" spans="6:9" x14ac:dyDescent="0.25">
      <c r="F495" s="6">
        <v>39007040</v>
      </c>
      <c r="G495" t="s">
        <v>1202</v>
      </c>
      <c r="H495" t="str">
        <f t="shared" si="8"/>
        <v>Lowara slijtring zuigzijde    FH/FC 65-160/200</v>
      </c>
    </row>
    <row r="496" spans="6:9" x14ac:dyDescent="0.25">
      <c r="F496" s="6">
        <v>39007050</v>
      </c>
      <c r="G496" t="s">
        <v>1203</v>
      </c>
      <c r="H496" t="str">
        <f t="shared" si="8"/>
        <v>Lowara slijtring zuigzijde    FH/FC 80</v>
      </c>
    </row>
    <row r="497" spans="6:8" x14ac:dyDescent="0.25">
      <c r="F497" s="6">
        <v>39004920</v>
      </c>
      <c r="G497" t="s">
        <v>1204</v>
      </c>
      <c r="H497" t="str">
        <f t="shared" si="8"/>
        <v>Lowara seegerring rvs-316     tbv. waaier DOC-serie</v>
      </c>
    </row>
    <row r="498" spans="6:8" x14ac:dyDescent="0.25">
      <c r="F498" s="6">
        <v>39006200</v>
      </c>
      <c r="G498" t="s">
        <v>1205</v>
      </c>
      <c r="H498" t="str">
        <f t="shared" si="8"/>
        <v>Lowara voet DL 80 tot 125     mini/vortex  en  DLV100-115</v>
      </c>
    </row>
    <row r="499" spans="6:8" x14ac:dyDescent="0.25">
      <c r="F499" s="6">
        <v>39006070</v>
      </c>
      <c r="G499" t="s">
        <v>1206</v>
      </c>
      <c r="H499" t="str">
        <f t="shared" si="8"/>
        <v>Lowara zuigflens CA(M)70-120</v>
      </c>
    </row>
    <row r="500" spans="6:8" x14ac:dyDescent="0.25">
      <c r="F500" s="6">
        <v>39004235</v>
      </c>
      <c r="G500" t="s">
        <v>1207</v>
      </c>
      <c r="H500" t="str">
        <f t="shared" si="8"/>
        <v>Lowara waaier NSC 80-160 diam. 144 mm (2p:11kW, 4p:1,5kW)</v>
      </c>
    </row>
    <row r="501" spans="6:8" x14ac:dyDescent="0.25">
      <c r="F501" s="6">
        <v>39004250</v>
      </c>
      <c r="G501" t="s">
        <v>1208</v>
      </c>
      <c r="H501" t="str">
        <f t="shared" si="8"/>
        <v>Lowara waaier FH 80-160/150   diam. 163 mm</v>
      </c>
    </row>
    <row r="502" spans="6:8" x14ac:dyDescent="0.25">
      <c r="F502" s="6">
        <v>39004260</v>
      </c>
      <c r="G502" t="s">
        <v>1209</v>
      </c>
      <c r="H502" t="str">
        <f t="shared" si="8"/>
        <v>Lowara waaier FH 80-160/185   diam. 173 mm</v>
      </c>
    </row>
    <row r="503" spans="6:8" x14ac:dyDescent="0.25">
      <c r="F503" s="6">
        <v>39004095</v>
      </c>
      <c r="G503" t="s">
        <v>1210</v>
      </c>
      <c r="H503" t="str">
        <f t="shared" si="8"/>
        <v>Lowara waaier FH 65-160/92    diam. 161 mm</v>
      </c>
    </row>
    <row r="504" spans="6:8" x14ac:dyDescent="0.25">
      <c r="F504" s="6">
        <v>39004100</v>
      </c>
      <c r="G504" t="s">
        <v>1211</v>
      </c>
      <c r="H504" t="str">
        <f t="shared" si="8"/>
        <v>Lowara waaier FH 65-160/110   diam. 168 mm</v>
      </c>
    </row>
    <row r="505" spans="6:8" x14ac:dyDescent="0.25">
      <c r="F505" s="6">
        <v>39004150</v>
      </c>
      <c r="G505" t="s">
        <v>1212</v>
      </c>
      <c r="H505" t="str">
        <f t="shared" si="8"/>
        <v>Lowara waaier FH 65-160/150   diam. 178 mm</v>
      </c>
    </row>
    <row r="506" spans="6:8" x14ac:dyDescent="0.25">
      <c r="F506" s="6">
        <v>39004215</v>
      </c>
      <c r="G506" t="s">
        <v>1213</v>
      </c>
      <c r="H506" t="str">
        <f t="shared" si="8"/>
        <v>Lowara waaier FH 65-250/300   diam. 240 mm</v>
      </c>
    </row>
    <row r="507" spans="6:8" x14ac:dyDescent="0.25">
      <c r="F507" s="6">
        <v>39004220</v>
      </c>
      <c r="G507" t="s">
        <v>1214</v>
      </c>
      <c r="H507" t="str">
        <f t="shared" si="8"/>
        <v>Lowara waaier FH 65-250/370   diam. 258 mm</v>
      </c>
    </row>
    <row r="508" spans="6:8" x14ac:dyDescent="0.25">
      <c r="F508" s="6">
        <v>39004058</v>
      </c>
      <c r="G508" t="s">
        <v>1215</v>
      </c>
      <c r="H508" t="str">
        <f t="shared" si="8"/>
        <v>Lowara waaier SH 65-200/1506  diam. 164 mm  (60Hz)</v>
      </c>
    </row>
    <row r="509" spans="6:8" x14ac:dyDescent="0.25">
      <c r="F509" s="6">
        <v>39004063</v>
      </c>
      <c r="G509" t="s">
        <v>1216</v>
      </c>
      <c r="H509" t="str">
        <f t="shared" si="8"/>
        <v>Lowara waaier SH 65-200/1856  diam. 175 mm  (60Hz)</v>
      </c>
    </row>
    <row r="510" spans="6:8" x14ac:dyDescent="0.25">
      <c r="F510" s="6">
        <v>39004070</v>
      </c>
      <c r="G510" t="s">
        <v>1217</v>
      </c>
      <c r="H510" t="str">
        <f t="shared" si="8"/>
        <v>Lowara waaier SH 65-200/220   diam. 215 mm</v>
      </c>
    </row>
    <row r="511" spans="6:8" x14ac:dyDescent="0.25">
      <c r="F511" s="6">
        <v>39004075</v>
      </c>
      <c r="G511" t="s">
        <v>1218</v>
      </c>
      <c r="H511" t="str">
        <f t="shared" si="8"/>
        <v>Lowara waaier SH 80-160/110   diam. 169 mm</v>
      </c>
    </row>
    <row r="512" spans="6:8" x14ac:dyDescent="0.25">
      <c r="F512" s="6">
        <v>39014480</v>
      </c>
      <c r="G512" t="s">
        <v>1219</v>
      </c>
      <c r="H512" t="str">
        <f t="shared" si="8"/>
        <v>Lowara diffuser tbv. 46SV     incl. glijlager</v>
      </c>
    </row>
    <row r="513" spans="6:9" x14ac:dyDescent="0.25">
      <c r="F513" s="6">
        <v>39014490</v>
      </c>
      <c r="G513" t="s">
        <v>1220</v>
      </c>
      <c r="H513" t="str">
        <f t="shared" si="8"/>
        <v>Lowara diffuser tbv. 66SV     incl. glijlager</v>
      </c>
    </row>
    <row r="514" spans="6:9" x14ac:dyDescent="0.25">
      <c r="F514" s="6">
        <v>39014350</v>
      </c>
      <c r="G514" t="s">
        <v>1221</v>
      </c>
      <c r="H514" t="str">
        <f t="shared" si="8"/>
        <v>Lowara waaier tbv. 22SV</v>
      </c>
    </row>
    <row r="515" spans="6:9" x14ac:dyDescent="0.25">
      <c r="F515" s="6">
        <v>39014370</v>
      </c>
      <c r="G515" t="s">
        <v>1222</v>
      </c>
      <c r="H515" t="str">
        <f t="shared" si="8"/>
        <v>Lowara impeller for 33SV SS316 (full)</v>
      </c>
      <c r="I515" t="s">
        <v>2643</v>
      </c>
    </row>
    <row r="516" spans="6:9" x14ac:dyDescent="0.25">
      <c r="F516" s="6">
        <v>39014380</v>
      </c>
      <c r="G516" t="s">
        <v>1223</v>
      </c>
      <c r="H516" t="str">
        <f t="shared" si="8"/>
        <v>Lowara impeller for 33SV..A SS316 (trimmed)</v>
      </c>
      <c r="I516" t="s">
        <v>2644</v>
      </c>
    </row>
    <row r="517" spans="6:9" x14ac:dyDescent="0.25">
      <c r="F517" s="6">
        <v>39014390</v>
      </c>
      <c r="G517" t="s">
        <v>1224</v>
      </c>
      <c r="H517" t="str">
        <f t="shared" si="8"/>
        <v>Lowara impeller for 46SV SS316 (full)</v>
      </c>
      <c r="I517" t="s">
        <v>2645</v>
      </c>
    </row>
    <row r="518" spans="6:9" x14ac:dyDescent="0.25">
      <c r="F518" s="6">
        <v>39014400</v>
      </c>
      <c r="G518" t="s">
        <v>1225</v>
      </c>
      <c r="H518" t="str">
        <f t="shared" si="8"/>
        <v>Lowara impeller for 46SV..A SS316 (trimmed)</v>
      </c>
      <c r="I518" t="s">
        <v>2646</v>
      </c>
    </row>
    <row r="519" spans="6:9" x14ac:dyDescent="0.25">
      <c r="F519" s="6">
        <v>39014410</v>
      </c>
      <c r="G519" t="s">
        <v>1226</v>
      </c>
      <c r="H519" t="str">
        <f t="shared" si="8"/>
        <v>Lowara impeller for 66SV SS316 (full)</v>
      </c>
      <c r="I519" t="s">
        <v>2647</v>
      </c>
    </row>
    <row r="520" spans="6:9" x14ac:dyDescent="0.25">
      <c r="F520" s="6">
        <v>39014200</v>
      </c>
      <c r="G520" t="s">
        <v>1227</v>
      </c>
      <c r="H520" t="str">
        <f t="shared" ref="H520:H583" si="9">IF(I520="",G520,I520)</f>
        <v>Lowara wear parts kit         tbv. 92SV3 (SV9203)</v>
      </c>
    </row>
    <row r="521" spans="6:9" x14ac:dyDescent="0.25">
      <c r="F521" s="6">
        <v>39014300</v>
      </c>
      <c r="G521" t="s">
        <v>1228</v>
      </c>
      <c r="H521" t="str">
        <f t="shared" si="9"/>
        <v>Lowara waaier tbv.  1SV</v>
      </c>
    </row>
    <row r="522" spans="6:9" x14ac:dyDescent="0.25">
      <c r="F522" s="6">
        <v>39014310</v>
      </c>
      <c r="G522" t="s">
        <v>1229</v>
      </c>
      <c r="H522" t="str">
        <f t="shared" si="9"/>
        <v>Lowara waaier tbv.  3SV</v>
      </c>
    </row>
    <row r="523" spans="6:9" x14ac:dyDescent="0.25">
      <c r="F523" s="6">
        <v>39014320</v>
      </c>
      <c r="G523" t="s">
        <v>1230</v>
      </c>
      <c r="H523" t="str">
        <f t="shared" si="9"/>
        <v>Lowara waaier tbv.  5SV</v>
      </c>
    </row>
    <row r="524" spans="6:9" x14ac:dyDescent="0.25">
      <c r="F524" s="6">
        <v>39014500</v>
      </c>
      <c r="G524" t="s">
        <v>1231</v>
      </c>
      <c r="H524" t="str">
        <f t="shared" si="9"/>
        <v>Lowara diffuser for 92SV incl. slide bearing</v>
      </c>
      <c r="I524" t="s">
        <v>2648</v>
      </c>
    </row>
    <row r="525" spans="6:9" x14ac:dyDescent="0.25">
      <c r="F525" s="6">
        <v>39014760</v>
      </c>
      <c r="G525" t="s">
        <v>1232</v>
      </c>
      <c r="H525" t="str">
        <f t="shared" si="9"/>
        <v>Lowara diffuser (first) for 15SV+22SV</v>
      </c>
      <c r="I525" t="s">
        <v>2649</v>
      </c>
    </row>
    <row r="526" spans="6:9" x14ac:dyDescent="0.25">
      <c r="F526" s="6">
        <v>39014820</v>
      </c>
      <c r="G526" t="s">
        <v>1233</v>
      </c>
      <c r="H526" t="str">
        <f t="shared" si="9"/>
        <v>Lowara diffuser tbv.  5SV</v>
      </c>
    </row>
    <row r="527" spans="6:9" x14ac:dyDescent="0.25">
      <c r="F527" s="6">
        <v>39014840</v>
      </c>
      <c r="G527" t="s">
        <v>1234</v>
      </c>
      <c r="H527" t="str">
        <f t="shared" si="9"/>
        <v>Lowara diffuser tbv. 10SV</v>
      </c>
    </row>
    <row r="528" spans="6:9" x14ac:dyDescent="0.25">
      <c r="F528" s="6">
        <v>39015060</v>
      </c>
      <c r="G528" t="s">
        <v>1235</v>
      </c>
      <c r="H528" t="str">
        <f t="shared" si="9"/>
        <v>Lowara diffuser tbv. SV16</v>
      </c>
    </row>
    <row r="529" spans="6:9" x14ac:dyDescent="0.25">
      <c r="F529" s="6">
        <v>39015100</v>
      </c>
      <c r="G529" t="s">
        <v>1236</v>
      </c>
      <c r="H529" t="str">
        <f t="shared" si="9"/>
        <v>Lowara diffuser kunststof     SG(M) 5 - 15 &amp; BG(M) 3 - 11</v>
      </c>
    </row>
    <row r="530" spans="6:9" x14ac:dyDescent="0.25">
      <c r="F530" s="6">
        <v>39014420</v>
      </c>
      <c r="G530" t="s">
        <v>1237</v>
      </c>
      <c r="H530" t="str">
        <f t="shared" si="9"/>
        <v>Lowara impeller for 66SV..A SS316 (trimmed)</v>
      </c>
      <c r="I530" t="s">
        <v>2650</v>
      </c>
    </row>
    <row r="531" spans="6:9" x14ac:dyDescent="0.25">
      <c r="F531" s="6">
        <v>39014430</v>
      </c>
      <c r="G531" t="s">
        <v>1238</v>
      </c>
      <c r="H531" t="str">
        <f t="shared" si="9"/>
        <v>Lowara impeller for 92SV SS316 (full)</v>
      </c>
      <c r="I531" t="s">
        <v>2651</v>
      </c>
    </row>
    <row r="532" spans="6:9" x14ac:dyDescent="0.25">
      <c r="F532" s="6">
        <v>39014440</v>
      </c>
      <c r="G532" t="s">
        <v>1239</v>
      </c>
      <c r="H532" t="str">
        <f t="shared" si="9"/>
        <v>Lowara impeller for 92SV..A SS316 (trimmed)</v>
      </c>
      <c r="I532" t="s">
        <v>2652</v>
      </c>
    </row>
    <row r="533" spans="6:9" x14ac:dyDescent="0.25">
      <c r="F533" s="6">
        <v>39013060</v>
      </c>
      <c r="G533" t="s">
        <v>1240</v>
      </c>
      <c r="H533" t="str">
        <f t="shared" si="9"/>
        <v>Lowara wear parts kit     5SV 2 x diffuser, 2 x glijlager</v>
      </c>
    </row>
    <row r="534" spans="6:9" x14ac:dyDescent="0.25">
      <c r="F534" s="6">
        <v>39013140</v>
      </c>
      <c r="G534" t="s">
        <v>1241</v>
      </c>
      <c r="H534" t="str">
        <f t="shared" si="9"/>
        <v>Lowara wear parts kit RVS-304 for 15-22SV..F (2 bearings)</v>
      </c>
      <c r="I534" t="s">
        <v>2653</v>
      </c>
    </row>
    <row r="535" spans="6:9" x14ac:dyDescent="0.25">
      <c r="F535" s="6">
        <v>39014010</v>
      </c>
      <c r="G535" t="s">
        <v>1242</v>
      </c>
      <c r="H535" t="str">
        <f t="shared" si="9"/>
        <v>Lowara wear parts kit         tbv. 33SV4</v>
      </c>
    </row>
    <row r="536" spans="6:9" x14ac:dyDescent="0.25">
      <c r="F536" s="6">
        <v>39014070</v>
      </c>
      <c r="G536" t="s">
        <v>1243</v>
      </c>
      <c r="H536" t="str">
        <f t="shared" si="9"/>
        <v>Lowara wear parts kit         tbv. 46SV3</v>
      </c>
    </row>
    <row r="537" spans="6:9" x14ac:dyDescent="0.25">
      <c r="F537" s="6">
        <v>39014130</v>
      </c>
      <c r="G537" t="s">
        <v>1244</v>
      </c>
      <c r="H537" t="str">
        <f t="shared" si="9"/>
        <v>Lowara wear parts kit         tbv. 66SV2</v>
      </c>
    </row>
    <row r="538" spans="6:9" x14ac:dyDescent="0.25">
      <c r="F538" s="6">
        <v>39014140</v>
      </c>
      <c r="G538" t="s">
        <v>1245</v>
      </c>
      <c r="H538" t="str">
        <f t="shared" si="9"/>
        <v>Lowara wear parts kit         tbv. 66SV3</v>
      </c>
    </row>
    <row r="539" spans="6:9" x14ac:dyDescent="0.25">
      <c r="F539" s="6">
        <v>39014190</v>
      </c>
      <c r="G539" t="s">
        <v>1246</v>
      </c>
      <c r="H539" t="str">
        <f t="shared" si="9"/>
        <v>Lowara wear parts kit         tbv. 92SV2</v>
      </c>
    </row>
    <row r="540" spans="6:9" x14ac:dyDescent="0.25">
      <c r="F540" s="6">
        <v>39011320</v>
      </c>
      <c r="G540" t="s">
        <v>1247</v>
      </c>
      <c r="H540" t="str">
        <f t="shared" si="9"/>
        <v>Lowara koppeling 24X24 G90</v>
      </c>
    </row>
    <row r="541" spans="6:9" x14ac:dyDescent="0.25">
      <c r="F541" s="6">
        <v>39011330</v>
      </c>
      <c r="G541" t="s">
        <v>1248</v>
      </c>
      <c r="H541" t="str">
        <f t="shared" si="9"/>
        <v>Lowara koppeling 24X28        G100/112</v>
      </c>
    </row>
    <row r="542" spans="6:9" x14ac:dyDescent="0.25">
      <c r="F542" s="6">
        <v>39011140</v>
      </c>
      <c r="G542" t="s">
        <v>1249</v>
      </c>
      <c r="H542" t="str">
        <f t="shared" si="9"/>
        <v>Lowara lantaarnstuk           div. FHE(4)50-160/200...</v>
      </c>
    </row>
    <row r="543" spans="6:9" x14ac:dyDescent="0.25">
      <c r="F543" s="6">
        <v>39011200</v>
      </c>
      <c r="G543" t="s">
        <v>1250</v>
      </c>
      <c r="H543" t="str">
        <f t="shared" si="9"/>
        <v>Lowara pompadapter 115x165x55</v>
      </c>
    </row>
    <row r="544" spans="6:9" x14ac:dyDescent="0.25">
      <c r="F544" s="6">
        <v>39011210</v>
      </c>
      <c r="G544" t="s">
        <v>1251</v>
      </c>
      <c r="H544" t="str">
        <f t="shared" si="9"/>
        <v>Lowara pompadapter 165x165x55</v>
      </c>
    </row>
    <row r="545" spans="6:8" x14ac:dyDescent="0.25">
      <c r="F545" s="6">
        <v>39011220</v>
      </c>
      <c r="G545" t="s">
        <v>1252</v>
      </c>
      <c r="H545" t="str">
        <f t="shared" si="9"/>
        <v>Lowara pompadapter 165x215x65</v>
      </c>
    </row>
    <row r="546" spans="6:8" x14ac:dyDescent="0.25">
      <c r="F546" s="6">
        <v>39011300</v>
      </c>
      <c r="G546" t="s">
        <v>1253</v>
      </c>
      <c r="H546" t="str">
        <f t="shared" si="9"/>
        <v>Lowara koppeling 18X19 G80</v>
      </c>
    </row>
    <row r="547" spans="6:8" x14ac:dyDescent="0.25">
      <c r="F547" s="6">
        <v>39011310</v>
      </c>
      <c r="G547" t="s">
        <v>1254</v>
      </c>
      <c r="H547" t="str">
        <f t="shared" si="9"/>
        <v>Lowara koppeling 18X24 G90</v>
      </c>
    </row>
    <row r="548" spans="6:8" x14ac:dyDescent="0.25">
      <c r="F548" s="6">
        <v>39010420</v>
      </c>
      <c r="G548" t="s">
        <v>1255</v>
      </c>
      <c r="H548" t="str">
        <f t="shared" si="9"/>
        <v>Lowara pomphuis FHE 50-200</v>
      </c>
    </row>
    <row r="549" spans="6:8" x14ac:dyDescent="0.25">
      <c r="F549" s="6">
        <v>39010450</v>
      </c>
      <c r="G549" t="s">
        <v>1256</v>
      </c>
      <c r="H549" t="str">
        <f t="shared" si="9"/>
        <v>Lowara pomphuis FHE 65-160</v>
      </c>
    </row>
    <row r="550" spans="6:8" x14ac:dyDescent="0.25">
      <c r="F550" s="6">
        <v>39010480</v>
      </c>
      <c r="G550" t="s">
        <v>1257</v>
      </c>
      <c r="H550" t="str">
        <f t="shared" si="9"/>
        <v>Lowara pomphuis FHE 65-200</v>
      </c>
    </row>
    <row r="551" spans="6:8" x14ac:dyDescent="0.25">
      <c r="F551" s="6">
        <v>39010900</v>
      </c>
      <c r="G551" t="s">
        <v>1258</v>
      </c>
      <c r="H551" t="str">
        <f t="shared" si="9"/>
        <v>Lowara pomphuis Domo GRI 11</v>
      </c>
    </row>
    <row r="552" spans="6:8" x14ac:dyDescent="0.25">
      <c r="F552" s="6">
        <v>39010410</v>
      </c>
      <c r="G552" t="s">
        <v>1259</v>
      </c>
      <c r="H552" t="str">
        <f t="shared" si="9"/>
        <v>Lowara pomphuis FHE 50-160</v>
      </c>
    </row>
    <row r="553" spans="6:8" x14ac:dyDescent="0.25">
      <c r="F553" s="6">
        <v>39010210</v>
      </c>
      <c r="G553" t="s">
        <v>1260</v>
      </c>
      <c r="H553" t="str">
        <f t="shared" si="9"/>
        <v>Lowara pomphuis SH  80-160</v>
      </c>
    </row>
    <row r="554" spans="6:8" x14ac:dyDescent="0.25">
      <c r="F554" s="6">
        <v>39010170</v>
      </c>
      <c r="G554" t="s">
        <v>1261</v>
      </c>
      <c r="H554" t="str">
        <f t="shared" si="9"/>
        <v>Lowara pomphuis SH  65-160/92 /110</v>
      </c>
    </row>
    <row r="555" spans="6:8" x14ac:dyDescent="0.25">
      <c r="F555" s="6">
        <v>39010090</v>
      </c>
      <c r="G555" t="s">
        <v>1262</v>
      </c>
      <c r="H555" t="str">
        <f t="shared" si="9"/>
        <v>Lowara pomphuis SH  40-160</v>
      </c>
    </row>
    <row r="556" spans="6:8" x14ac:dyDescent="0.25">
      <c r="F556" s="6">
        <v>39007260</v>
      </c>
      <c r="G556" t="s">
        <v>1263</v>
      </c>
      <c r="H556" t="str">
        <f t="shared" si="9"/>
        <v>Lowara persflens DN50 st.100  DL109/125  DLV110/115</v>
      </c>
    </row>
    <row r="557" spans="6:8" x14ac:dyDescent="0.25">
      <c r="F557" s="6">
        <v>39007310</v>
      </c>
      <c r="G557" t="s">
        <v>1264</v>
      </c>
      <c r="H557" t="str">
        <f t="shared" si="9"/>
        <v>Lowara pomphuis               SG 5 T/M 15 / BG</v>
      </c>
    </row>
    <row r="558" spans="6:8" x14ac:dyDescent="0.25">
      <c r="F558" s="6">
        <v>39010000</v>
      </c>
      <c r="G558" t="s">
        <v>1265</v>
      </c>
      <c r="H558" t="str">
        <f t="shared" si="9"/>
        <v>Lowara pomphuis CA   70-33    t/m CA 200/33 (A-serie)</v>
      </c>
    </row>
    <row r="559" spans="6:8" x14ac:dyDescent="0.25">
      <c r="F559" s="6">
        <v>39010001</v>
      </c>
      <c r="G559" t="s">
        <v>1266</v>
      </c>
      <c r="H559" t="str">
        <f t="shared" si="9"/>
        <v>Lowara pomphuis CA            (gehele B-serie)</v>
      </c>
    </row>
    <row r="560" spans="6:8" x14ac:dyDescent="0.25">
      <c r="F560" s="6">
        <v>39010010</v>
      </c>
      <c r="G560" t="s">
        <v>1267</v>
      </c>
      <c r="H560" t="str">
        <f t="shared" si="9"/>
        <v>Lowara pomphuis CA  200-35/55 (A-serie)</v>
      </c>
    </row>
    <row r="561" spans="6:9" x14ac:dyDescent="0.25">
      <c r="F561" s="6">
        <v>39010015</v>
      </c>
      <c r="G561" t="s">
        <v>1268</v>
      </c>
      <c r="H561" t="str">
        <f t="shared" si="9"/>
        <v>Lowara pomphuis CE  70-80-120</v>
      </c>
    </row>
    <row r="562" spans="6:9" x14ac:dyDescent="0.25">
      <c r="F562" s="6">
        <v>39010020</v>
      </c>
      <c r="G562" t="s">
        <v>1269</v>
      </c>
      <c r="H562" t="str">
        <f t="shared" si="9"/>
        <v>Lowara pomphuis CE  210</v>
      </c>
    </row>
    <row r="563" spans="6:9" x14ac:dyDescent="0.25">
      <c r="F563" s="6">
        <v>39010110</v>
      </c>
      <c r="G563" t="s">
        <v>1270</v>
      </c>
      <c r="H563" t="str">
        <f t="shared" si="9"/>
        <v>Lowara pomphuis SH  40-250</v>
      </c>
    </row>
    <row r="564" spans="6:9" x14ac:dyDescent="0.25">
      <c r="F564" s="6">
        <v>39010120</v>
      </c>
      <c r="G564" t="s">
        <v>1271</v>
      </c>
      <c r="H564" t="str">
        <f t="shared" si="9"/>
        <v>Lowara pomphuis SH  50-125</v>
      </c>
    </row>
    <row r="565" spans="6:9" x14ac:dyDescent="0.25">
      <c r="F565" s="6">
        <v>39010130</v>
      </c>
      <c r="G565" t="s">
        <v>1272</v>
      </c>
      <c r="H565" t="str">
        <f t="shared" si="9"/>
        <v>Lowara pumphouse SH  50-160</v>
      </c>
      <c r="I565" t="s">
        <v>2654</v>
      </c>
    </row>
    <row r="566" spans="6:9" x14ac:dyDescent="0.25">
      <c r="F566" s="6">
        <v>39010140</v>
      </c>
      <c r="G566" t="s">
        <v>1273</v>
      </c>
      <c r="H566" t="str">
        <f t="shared" si="9"/>
        <v>Lowara pomphuis SH  50-200</v>
      </c>
    </row>
    <row r="567" spans="6:9" x14ac:dyDescent="0.25">
      <c r="F567" s="6">
        <v>39010150</v>
      </c>
      <c r="G567" t="s">
        <v>1274</v>
      </c>
      <c r="H567" t="str">
        <f t="shared" si="9"/>
        <v>Lowara pomphuis SH  50-250</v>
      </c>
    </row>
    <row r="568" spans="6:9" x14ac:dyDescent="0.25">
      <c r="F568" s="6">
        <v>39010030</v>
      </c>
      <c r="G568" t="s">
        <v>1275</v>
      </c>
      <c r="H568" t="str">
        <f t="shared" si="9"/>
        <v>Lowara pomphuis CO(M) 350</v>
      </c>
    </row>
    <row r="569" spans="6:9" x14ac:dyDescent="0.25">
      <c r="F569" s="6">
        <v>39010040</v>
      </c>
      <c r="G569" t="s">
        <v>1276</v>
      </c>
      <c r="H569" t="str">
        <f t="shared" si="9"/>
        <v>Lowara pump body SH  32-125</v>
      </c>
      <c r="I569" t="s">
        <v>2655</v>
      </c>
    </row>
    <row r="570" spans="6:9" x14ac:dyDescent="0.25">
      <c r="F570" s="6">
        <v>39010050</v>
      </c>
      <c r="G570" t="s">
        <v>1277</v>
      </c>
      <c r="H570" t="str">
        <f t="shared" si="9"/>
        <v>Lowara pomphuis SH  32-160</v>
      </c>
    </row>
    <row r="571" spans="6:9" x14ac:dyDescent="0.25">
      <c r="F571" s="6">
        <v>39010060</v>
      </c>
      <c r="G571" t="s">
        <v>1278</v>
      </c>
      <c r="H571" t="str">
        <f t="shared" si="9"/>
        <v>Lowara pomphuis SH  32-200</v>
      </c>
    </row>
    <row r="572" spans="6:9" x14ac:dyDescent="0.25">
      <c r="F572" s="6">
        <v>39010100</v>
      </c>
      <c r="G572" t="s">
        <v>1279</v>
      </c>
      <c r="H572" t="str">
        <f t="shared" si="9"/>
        <v>Lowara pomphuis SH  40-200</v>
      </c>
    </row>
    <row r="573" spans="6:9" x14ac:dyDescent="0.25">
      <c r="F573" s="6">
        <v>39006710</v>
      </c>
      <c r="G573" t="s">
        <v>1280</v>
      </c>
      <c r="H573" t="str">
        <f t="shared" si="9"/>
        <v>Lowara sealdeksel             SH 40-160</v>
      </c>
    </row>
    <row r="574" spans="6:9" x14ac:dyDescent="0.25">
      <c r="F574" s="6">
        <v>39030550</v>
      </c>
      <c r="G574" t="s">
        <v>1281</v>
      </c>
      <c r="H574" t="str">
        <f t="shared" si="9"/>
        <v>Lowara statorhuis met stator  1,5 kW DL1O9, DL125 en DLV115</v>
      </c>
    </row>
    <row r="575" spans="6:9" x14ac:dyDescent="0.25">
      <c r="F575" s="6">
        <v>39040208</v>
      </c>
      <c r="G575" t="s">
        <v>1282</v>
      </c>
      <c r="H575" t="str">
        <f t="shared" si="9"/>
        <v>Lowara koelwaaierkap metaal    90/100R P-serie (2,2-3,0kW)</v>
      </c>
    </row>
    <row r="576" spans="6:9" x14ac:dyDescent="0.25">
      <c r="F576" s="6">
        <v>39033361</v>
      </c>
      <c r="G576" t="s">
        <v>1283</v>
      </c>
      <c r="H576" t="str">
        <f t="shared" si="9"/>
        <v>Lowara lagerschaal achter     PLM  100-112R  3,0-  4,0kW IE3</v>
      </c>
    </row>
    <row r="577" spans="6:9" x14ac:dyDescent="0.25">
      <c r="F577" s="6">
        <v>39033380</v>
      </c>
      <c r="G577" t="s">
        <v>1284</v>
      </c>
      <c r="H577" t="str">
        <f t="shared" si="9"/>
        <v>Lowara lagerschaal achter     PLM(4)112-132R oa. 3,0 &amp; 5,5kW</v>
      </c>
    </row>
    <row r="578" spans="6:9" x14ac:dyDescent="0.25">
      <c r="F578" s="6">
        <v>39006130</v>
      </c>
      <c r="G578" t="s">
        <v>1285</v>
      </c>
      <c r="H578" t="str">
        <f t="shared" si="9"/>
        <v>Lowara rvs zuigplaat          Domo 10, 15 en 20</v>
      </c>
    </row>
    <row r="579" spans="6:9" x14ac:dyDescent="0.25">
      <c r="F579" s="6">
        <v>39009999</v>
      </c>
      <c r="G579" t="s">
        <v>1286</v>
      </c>
      <c r="H579" t="str">
        <f t="shared" si="9"/>
        <v>Lowara parts</v>
      </c>
      <c r="I579" t="s">
        <v>2656</v>
      </c>
    </row>
    <row r="580" spans="6:9" x14ac:dyDescent="0.25">
      <c r="F580" s="6">
        <v>50707540</v>
      </c>
      <c r="G580" t="s">
        <v>1542</v>
      </c>
      <c r="H580" t="str">
        <f t="shared" si="9"/>
        <v>Celrubber EPT ZK              20x4 mm (PL)</v>
      </c>
    </row>
    <row r="581" spans="6:9" x14ac:dyDescent="0.25">
      <c r="F581" s="6">
        <v>50707550</v>
      </c>
      <c r="G581" t="s">
        <v>1543</v>
      </c>
      <c r="H581" t="str">
        <f t="shared" si="9"/>
        <v>Celrubber EPT ZK              30x8 mm (PL)</v>
      </c>
    </row>
    <row r="582" spans="6:9" x14ac:dyDescent="0.25">
      <c r="F582" s="6">
        <v>50707580</v>
      </c>
      <c r="G582" t="s">
        <v>1544</v>
      </c>
      <c r="H582" t="str">
        <f t="shared" si="9"/>
        <v>Celrubber EPT ZK              40x5 mm (PL)</v>
      </c>
    </row>
    <row r="583" spans="6:9" x14ac:dyDescent="0.25">
      <c r="F583" s="6">
        <v>50708120</v>
      </c>
      <c r="G583" t="s">
        <v>1545</v>
      </c>
      <c r="H583" t="str">
        <f t="shared" si="9"/>
        <v>NBR rubberring zonder inlage  30 x  50 x 3   mm</v>
      </c>
    </row>
    <row r="584" spans="6:9" x14ac:dyDescent="0.25">
      <c r="F584" s="6">
        <v>50705302</v>
      </c>
      <c r="G584" t="s">
        <v>1546</v>
      </c>
      <c r="H584" t="str">
        <f t="shared" ref="H584:H647" si="10">IF(I584="",G584,I584)</f>
        <v>EPDM o-ring   70 shore         42,00 x 4,00 mm</v>
      </c>
    </row>
    <row r="585" spans="6:9" x14ac:dyDescent="0.25">
      <c r="F585" s="6">
        <v>50708260</v>
      </c>
      <c r="G585" t="s">
        <v>1547</v>
      </c>
      <c r="H585" t="str">
        <f t="shared" si="10"/>
        <v>NBR rubberring zonder inlage  80 x 125 x 3   mm</v>
      </c>
    </row>
    <row r="586" spans="6:9" x14ac:dyDescent="0.25">
      <c r="F586" s="6">
        <v>50705235</v>
      </c>
      <c r="G586" t="s">
        <v>1548</v>
      </c>
      <c r="H586" t="str">
        <f t="shared" si="10"/>
        <v>EPDM o-ring   70 shore         24,00 x 4,00 mm</v>
      </c>
    </row>
    <row r="587" spans="6:9" x14ac:dyDescent="0.25">
      <c r="F587" s="6">
        <v>50708240</v>
      </c>
      <c r="G587" t="s">
        <v>1549</v>
      </c>
      <c r="H587" t="str">
        <f t="shared" si="10"/>
        <v>NBR rubberring zonder inlage  65 x 110 x 3   mm</v>
      </c>
    </row>
    <row r="588" spans="6:9" x14ac:dyDescent="0.25">
      <c r="F588" s="6">
        <v>50705275</v>
      </c>
      <c r="G588" t="s">
        <v>1550</v>
      </c>
      <c r="H588" t="str">
        <f t="shared" si="10"/>
        <v>EPDM o-ring   70 shore         32,00 x 5,00 mm</v>
      </c>
    </row>
    <row r="589" spans="6:9" x14ac:dyDescent="0.25">
      <c r="F589" s="6">
        <v>50705230</v>
      </c>
      <c r="G589" t="s">
        <v>1551</v>
      </c>
      <c r="H589" t="str">
        <f t="shared" si="10"/>
        <v>EPDM o-ring   70 shore         23,30 x 2,40 mm</v>
      </c>
    </row>
    <row r="590" spans="6:9" x14ac:dyDescent="0.25">
      <c r="F590" s="6">
        <v>50707530</v>
      </c>
      <c r="G590" t="s">
        <v>1552</v>
      </c>
      <c r="H590" t="str">
        <f t="shared" si="10"/>
        <v>Celrubber EPT ZK              20x8 mm (PL)</v>
      </c>
    </row>
    <row r="591" spans="6:9" x14ac:dyDescent="0.25">
      <c r="F591" s="6">
        <v>50708280</v>
      </c>
      <c r="G591" t="s">
        <v>1553</v>
      </c>
      <c r="H591" t="str">
        <f t="shared" si="10"/>
        <v>NBR rubberring zonder inlage  85 x 110 x 3   mm</v>
      </c>
    </row>
    <row r="592" spans="6:9" x14ac:dyDescent="0.25">
      <c r="F592" s="6">
        <v>50708200</v>
      </c>
      <c r="G592" t="s">
        <v>1554</v>
      </c>
      <c r="H592" t="str">
        <f t="shared" si="10"/>
        <v>NBR rubberring zonder inlage  50 x  90 x 3   mm</v>
      </c>
    </row>
    <row r="593" spans="6:8" x14ac:dyDescent="0.25">
      <c r="F593" s="6">
        <v>50708220</v>
      </c>
      <c r="G593" t="s">
        <v>1555</v>
      </c>
      <c r="H593" t="str">
        <f t="shared" si="10"/>
        <v>NBR rubberring zonder inlage  60 x 100 x 3   mm</v>
      </c>
    </row>
    <row r="594" spans="6:8" x14ac:dyDescent="0.25">
      <c r="F594" s="6">
        <v>50709999</v>
      </c>
      <c r="G594" t="s">
        <v>1556</v>
      </c>
      <c r="H594" t="str">
        <f t="shared" si="10"/>
        <v>Pakkingen/O-ringen</v>
      </c>
    </row>
    <row r="595" spans="6:8" x14ac:dyDescent="0.25">
      <c r="F595" s="6">
        <v>50708115</v>
      </c>
      <c r="G595" t="s">
        <v>1557</v>
      </c>
      <c r="H595" t="str">
        <f t="shared" si="10"/>
        <v>NBR rubberring zonder inlage  30 x  50 x 2   mm</v>
      </c>
    </row>
    <row r="596" spans="6:8" x14ac:dyDescent="0.25">
      <c r="F596" s="6">
        <v>50708300</v>
      </c>
      <c r="G596" t="s">
        <v>1558</v>
      </c>
      <c r="H596" t="str">
        <f t="shared" si="10"/>
        <v>NBR rubberring zonder inlage  100 x 145 x 3   mm</v>
      </c>
    </row>
    <row r="597" spans="6:8" x14ac:dyDescent="0.25">
      <c r="F597" s="6">
        <v>50708160</v>
      </c>
      <c r="G597" t="s">
        <v>1559</v>
      </c>
      <c r="H597" t="str">
        <f t="shared" si="10"/>
        <v>NBR rubberring zonder inlage  40 x  80 x 3   mm</v>
      </c>
    </row>
    <row r="598" spans="6:8" x14ac:dyDescent="0.25">
      <c r="F598" s="6">
        <v>50705595</v>
      </c>
      <c r="G598" t="s">
        <v>1560</v>
      </c>
      <c r="H598" t="str">
        <f t="shared" si="10"/>
        <v>EPDM o-ring   70 shore        189,87 x 6,99 mm</v>
      </c>
    </row>
    <row r="599" spans="6:8" x14ac:dyDescent="0.25">
      <c r="F599" s="6">
        <v>50709100</v>
      </c>
      <c r="G599" t="s">
        <v>1561</v>
      </c>
      <c r="H599" t="str">
        <f t="shared" si="10"/>
        <v>EPDM rubberring zonder inlage 15 x  35 x 4   mm</v>
      </c>
    </row>
    <row r="600" spans="6:8" x14ac:dyDescent="0.25">
      <c r="F600" s="6">
        <v>50709160</v>
      </c>
      <c r="G600" t="s">
        <v>1562</v>
      </c>
      <c r="H600" t="str">
        <f t="shared" si="10"/>
        <v>EPDM rubberring zonder inlage 21 x  45 x 4   mm</v>
      </c>
    </row>
    <row r="601" spans="6:8" x14ac:dyDescent="0.25">
      <c r="F601" s="6">
        <v>50708140</v>
      </c>
      <c r="G601" t="s">
        <v>1563</v>
      </c>
      <c r="H601" t="str">
        <f t="shared" si="10"/>
        <v>NBR rubberring zonder inlage  35 x  65 x 3   mm</v>
      </c>
    </row>
    <row r="602" spans="6:8" x14ac:dyDescent="0.25">
      <c r="F602" s="6">
        <v>50708180</v>
      </c>
      <c r="G602" t="s">
        <v>1564</v>
      </c>
      <c r="H602" t="str">
        <f t="shared" si="10"/>
        <v>NBR rubberring zonder inlage  40 x  85 x 3   mm</v>
      </c>
    </row>
    <row r="603" spans="6:8" x14ac:dyDescent="0.25">
      <c r="F603" s="6">
        <v>50709140</v>
      </c>
      <c r="G603" t="s">
        <v>1565</v>
      </c>
      <c r="H603" t="str">
        <f t="shared" si="10"/>
        <v>EPDM rubberring zonder inlage 19 x  40 x 4   mm</v>
      </c>
    </row>
    <row r="604" spans="6:8" x14ac:dyDescent="0.25">
      <c r="F604" s="6">
        <v>50712360</v>
      </c>
      <c r="G604" t="s">
        <v>1566</v>
      </c>
      <c r="H604" t="str">
        <f t="shared" si="10"/>
        <v>Pakking DN 100  pn10/16       162 x 115 x 3 mm SBR/NR-rubber</v>
      </c>
    </row>
    <row r="605" spans="6:8" x14ac:dyDescent="0.25">
      <c r="F605" s="6">
        <v>50713100</v>
      </c>
      <c r="G605" t="s">
        <v>1567</v>
      </c>
      <c r="H605" t="str">
        <f t="shared" si="10"/>
        <v>Goretex ring                  18 x   7 x 3   mm</v>
      </c>
    </row>
    <row r="606" spans="6:8" x14ac:dyDescent="0.25">
      <c r="F606" s="6">
        <v>50703720</v>
      </c>
      <c r="G606" t="s">
        <v>1568</v>
      </c>
      <c r="H606" t="str">
        <f t="shared" si="10"/>
        <v>NBR o-ring    70 shore        68    x 5    mm</v>
      </c>
    </row>
    <row r="607" spans="6:8" x14ac:dyDescent="0.25">
      <c r="F607" s="6">
        <v>50703264</v>
      </c>
      <c r="G607" t="s">
        <v>1569</v>
      </c>
      <c r="H607" t="str">
        <f t="shared" si="10"/>
        <v>NBR o-ring    70 shore        24,99 x 3,53 mm</v>
      </c>
    </row>
    <row r="608" spans="6:8" x14ac:dyDescent="0.25">
      <c r="F608" s="6">
        <v>50712320</v>
      </c>
      <c r="G608" t="s">
        <v>1570</v>
      </c>
      <c r="H608" t="str">
        <f t="shared" si="10"/>
        <v>Pakking DN  65  pn10/40       127 x  77 x 3 mm SBR/NR-rubber</v>
      </c>
    </row>
    <row r="609" spans="6:8" x14ac:dyDescent="0.25">
      <c r="F609" s="6">
        <v>50705430</v>
      </c>
      <c r="G609" t="s">
        <v>1571</v>
      </c>
      <c r="H609" t="str">
        <f t="shared" si="10"/>
        <v>EPDM o-ring   70 shore         82,00 x 5,00 mm</v>
      </c>
    </row>
    <row r="610" spans="6:8" x14ac:dyDescent="0.25">
      <c r="F610" s="6">
        <v>50708110</v>
      </c>
      <c r="G610" t="s">
        <v>1572</v>
      </c>
      <c r="H610" t="str">
        <f t="shared" si="10"/>
        <v>NBR rubberring zonder inlage  28 x  50 x 4   mm</v>
      </c>
    </row>
    <row r="611" spans="6:8" x14ac:dyDescent="0.25">
      <c r="F611" s="6">
        <v>50714960</v>
      </c>
      <c r="G611" t="s">
        <v>1573</v>
      </c>
      <c r="H611" t="str">
        <f t="shared" si="10"/>
        <v>Oliekeerring type wa -        27 x  47 x  8</v>
      </c>
    </row>
    <row r="612" spans="6:8" x14ac:dyDescent="0.25">
      <c r="F612" s="6">
        <v>50715080</v>
      </c>
      <c r="G612" t="s">
        <v>1574</v>
      </c>
      <c r="H612" t="str">
        <f t="shared" si="10"/>
        <v>Oliekeerring type wa -        30 x  47 x  7</v>
      </c>
    </row>
    <row r="613" spans="6:8" x14ac:dyDescent="0.25">
      <c r="F613" s="6">
        <v>50703920</v>
      </c>
      <c r="G613" t="s">
        <v>1575</v>
      </c>
      <c r="H613" t="str">
        <f t="shared" si="10"/>
        <v>NBR o-ring    70 shore        130    x 3    mm</v>
      </c>
    </row>
    <row r="614" spans="6:8" x14ac:dyDescent="0.25">
      <c r="F614" s="6">
        <v>50707055</v>
      </c>
      <c r="G614" t="s">
        <v>1576</v>
      </c>
      <c r="H614" t="str">
        <f t="shared" si="10"/>
        <v>Sentinel X plaatpakking        40 x  55 x 2 mm SV-serie</v>
      </c>
    </row>
    <row r="615" spans="6:8" x14ac:dyDescent="0.25">
      <c r="F615" s="6">
        <v>50713120</v>
      </c>
      <c r="G615" t="s">
        <v>1577</v>
      </c>
      <c r="H615" t="str">
        <f t="shared" si="10"/>
        <v>Goretex ring                  16 x  11 x 3   mm</v>
      </c>
    </row>
    <row r="616" spans="6:8" x14ac:dyDescent="0.25">
      <c r="F616" s="6">
        <v>50712100</v>
      </c>
      <c r="G616" t="s">
        <v>1578</v>
      </c>
      <c r="H616" t="str">
        <f t="shared" si="10"/>
        <v>Pakking DN  50  pn10/40       107 x  61 x 2 mm Aramide-vezel</v>
      </c>
    </row>
    <row r="617" spans="6:8" x14ac:dyDescent="0.25">
      <c r="F617" s="6">
        <v>50711160</v>
      </c>
      <c r="G617" t="s">
        <v>1579</v>
      </c>
      <c r="H617" t="str">
        <f t="shared" si="10"/>
        <v>Gaskoid plaatpakking          193 x 225 x 0,5 mm</v>
      </c>
    </row>
    <row r="618" spans="6:8" x14ac:dyDescent="0.25">
      <c r="F618" s="6">
        <v>50712340</v>
      </c>
      <c r="G618" t="s">
        <v>1580</v>
      </c>
      <c r="H618" t="str">
        <f t="shared" si="10"/>
        <v>Pakking DN  80  pn10/40       142 x  90 x 3 mm SBR/NR-rubber</v>
      </c>
    </row>
    <row r="619" spans="6:8" x14ac:dyDescent="0.25">
      <c r="F619" s="6">
        <v>50714440</v>
      </c>
      <c r="G619" t="s">
        <v>1581</v>
      </c>
      <c r="H619" t="str">
        <f t="shared" si="10"/>
        <v>Oliekeerring type wa -        18 x  32 x  7</v>
      </c>
    </row>
    <row r="620" spans="6:8" x14ac:dyDescent="0.25">
      <c r="F620" s="6">
        <v>50714220</v>
      </c>
      <c r="G620" t="s">
        <v>1582</v>
      </c>
      <c r="H620" t="str">
        <f t="shared" si="10"/>
        <v>Oliekeerring type wa -        15 x  24 x  7</v>
      </c>
    </row>
    <row r="621" spans="6:8" x14ac:dyDescent="0.25">
      <c r="F621" s="6">
        <v>50710240</v>
      </c>
      <c r="G621" t="s">
        <v>1583</v>
      </c>
      <c r="H621" t="str">
        <f t="shared" si="10"/>
        <v>Sentinel X plaatpakking       226 x 234 x 1   mm</v>
      </c>
    </row>
    <row r="622" spans="6:8" x14ac:dyDescent="0.25">
      <c r="F622" s="6">
        <v>50714320</v>
      </c>
      <c r="G622" t="s">
        <v>1584</v>
      </c>
      <c r="H622" t="str">
        <f t="shared" si="10"/>
        <v>Oliekeerring type wa -        15 x  35 x  7</v>
      </c>
    </row>
    <row r="623" spans="6:8" x14ac:dyDescent="0.25">
      <c r="F623" s="6">
        <v>50711140</v>
      </c>
      <c r="G623" t="s">
        <v>1585</v>
      </c>
      <c r="H623" t="str">
        <f t="shared" si="10"/>
        <v>Gaskoid plaatpakking stk 226  182 x 248 x 0,25mm Goan 4-10</v>
      </c>
    </row>
    <row r="624" spans="6:8" x14ac:dyDescent="0.25">
      <c r="F624" s="6">
        <v>50709220</v>
      </c>
      <c r="G624" t="s">
        <v>1586</v>
      </c>
      <c r="H624" t="str">
        <f t="shared" si="10"/>
        <v>EPDM rubberring zonder inlage 29 x  50 x 4   mm</v>
      </c>
    </row>
    <row r="625" spans="6:8" x14ac:dyDescent="0.25">
      <c r="F625" s="6">
        <v>50705715</v>
      </c>
      <c r="G625" t="s">
        <v>1587</v>
      </c>
      <c r="H625" t="str">
        <f t="shared" si="10"/>
        <v>EPDM o-ring   70 shore        215,00 x 3,00 mm  Stork CL</v>
      </c>
    </row>
    <row r="626" spans="6:8" x14ac:dyDescent="0.25">
      <c r="F626" s="6">
        <v>50708340</v>
      </c>
      <c r="G626" t="s">
        <v>1588</v>
      </c>
      <c r="H626" t="str">
        <f t="shared" si="10"/>
        <v>NBR rubberring zonder inlage  150 x 200 x 3   mm</v>
      </c>
    </row>
    <row r="627" spans="6:8" x14ac:dyDescent="0.25">
      <c r="F627" s="6">
        <v>50714160</v>
      </c>
      <c r="G627" t="s">
        <v>1589</v>
      </c>
      <c r="H627" t="str">
        <f t="shared" si="10"/>
        <v>Oliekeerring type wa -        12 x  28 x  7</v>
      </c>
    </row>
    <row r="628" spans="6:8" x14ac:dyDescent="0.25">
      <c r="F628" s="6">
        <v>50705845</v>
      </c>
      <c r="G628" t="s">
        <v>1590</v>
      </c>
      <c r="H628" t="str">
        <f t="shared" si="10"/>
        <v>EPDM o-ring   70 shore        253,59 x 3,53 mm  (FCE/EBZ)</v>
      </c>
    </row>
    <row r="629" spans="6:8" x14ac:dyDescent="0.25">
      <c r="F629" s="6">
        <v>50714120</v>
      </c>
      <c r="G629" t="s">
        <v>1591</v>
      </c>
      <c r="H629" t="str">
        <f t="shared" si="10"/>
        <v>Oliekeerring type wa -        12 x  24 x  7</v>
      </c>
    </row>
    <row r="630" spans="6:8" x14ac:dyDescent="0.25">
      <c r="F630" s="6">
        <v>50711100</v>
      </c>
      <c r="G630" t="s">
        <v>1592</v>
      </c>
      <c r="H630" t="str">
        <f t="shared" si="10"/>
        <v>Gaskoid plaatpakking stk 168  139 x 202 x 0,25mm Goan 1-3</v>
      </c>
    </row>
    <row r="631" spans="6:8" x14ac:dyDescent="0.25">
      <c r="F631" s="6">
        <v>50712300</v>
      </c>
      <c r="G631" t="s">
        <v>1593</v>
      </c>
      <c r="H631" t="str">
        <f t="shared" si="10"/>
        <v>Pakking DN  50  pn10/40       107 x  61 x 3 mm SBR/NR-rubber</v>
      </c>
    </row>
    <row r="632" spans="6:8" x14ac:dyDescent="0.25">
      <c r="F632" s="6">
        <v>50712080</v>
      </c>
      <c r="G632" t="s">
        <v>1594</v>
      </c>
      <c r="H632" t="str">
        <f t="shared" si="10"/>
        <v>Pakking DN  40  pn10/40        92 x  49 x 2 mm Aramide-vezel</v>
      </c>
    </row>
    <row r="633" spans="6:8" x14ac:dyDescent="0.25">
      <c r="F633" s="6">
        <v>50714500</v>
      </c>
      <c r="G633" t="s">
        <v>1595</v>
      </c>
      <c r="H633" t="str">
        <f t="shared" si="10"/>
        <v>Oliekeerring type wa -        20 x  35 x  7</v>
      </c>
    </row>
    <row r="634" spans="6:8" x14ac:dyDescent="0.25">
      <c r="F634" s="6">
        <v>50707030</v>
      </c>
      <c r="G634" t="s">
        <v>1596</v>
      </c>
      <c r="H634" t="str">
        <f t="shared" si="10"/>
        <v>Sentinel X plaatpakking        35 x  45 x 2 mm</v>
      </c>
    </row>
    <row r="635" spans="6:8" x14ac:dyDescent="0.25">
      <c r="F635" s="6">
        <v>50705188</v>
      </c>
      <c r="G635" t="s">
        <v>1597</v>
      </c>
      <c r="H635" t="str">
        <f t="shared" si="10"/>
        <v>EPDM o-ring   70 shore         19,18 x 2,46 mm</v>
      </c>
    </row>
    <row r="636" spans="6:8" x14ac:dyDescent="0.25">
      <c r="F636" s="6">
        <v>50703225</v>
      </c>
      <c r="G636" t="s">
        <v>1598</v>
      </c>
      <c r="H636" t="str">
        <f t="shared" si="10"/>
        <v>NBR o-ring    70 shore        20,29 x 2,62 mm (ws202/135)</v>
      </c>
    </row>
    <row r="637" spans="6:8" x14ac:dyDescent="0.25">
      <c r="F637" s="6">
        <v>50708320</v>
      </c>
      <c r="G637" t="s">
        <v>1599</v>
      </c>
      <c r="H637" t="str">
        <f t="shared" si="10"/>
        <v>NBR rubberring zonder inlage  125 x 175 x 3   mm</v>
      </c>
    </row>
    <row r="638" spans="6:8" x14ac:dyDescent="0.25">
      <c r="F638" s="6">
        <v>50703980</v>
      </c>
      <c r="G638" t="s">
        <v>1600</v>
      </c>
      <c r="H638" t="str">
        <f t="shared" si="10"/>
        <v>NBR o-ring    70 shore        158,35 x 3,53 mm</v>
      </c>
    </row>
    <row r="639" spans="6:8" x14ac:dyDescent="0.25">
      <c r="F639" s="6">
        <v>50700440</v>
      </c>
      <c r="G639" t="s">
        <v>1601</v>
      </c>
      <c r="H639" t="str">
        <f t="shared" si="10"/>
        <v>Centra asafdichting           o-ring 24,99x3,53 fpm 80</v>
      </c>
    </row>
    <row r="640" spans="6:8" x14ac:dyDescent="0.25">
      <c r="F640" s="6">
        <v>50703800</v>
      </c>
      <c r="G640" t="s">
        <v>1602</v>
      </c>
      <c r="H640" t="str">
        <f t="shared" si="10"/>
        <v>NBR o-ring    70 shore        102    x 5    mm</v>
      </c>
    </row>
    <row r="641" spans="6:8" x14ac:dyDescent="0.25">
      <c r="F641" s="6">
        <v>50714780</v>
      </c>
      <c r="G641" t="s">
        <v>1603</v>
      </c>
      <c r="H641" t="str">
        <f t="shared" si="10"/>
        <v>Oliekeerring type wa -        25 x  40 x  7</v>
      </c>
    </row>
    <row r="642" spans="6:8" x14ac:dyDescent="0.25">
      <c r="F642" s="6">
        <v>50712120</v>
      </c>
      <c r="G642" t="s">
        <v>1604</v>
      </c>
      <c r="H642" t="str">
        <f t="shared" si="10"/>
        <v>Pakking DN  65  pn10/40       127 x  77 x 2 mm Aramide-vezel</v>
      </c>
    </row>
    <row r="643" spans="6:8" x14ac:dyDescent="0.25">
      <c r="F643" s="6">
        <v>50709120</v>
      </c>
      <c r="G643" t="s">
        <v>1605</v>
      </c>
      <c r="H643" t="str">
        <f t="shared" si="10"/>
        <v>EPDM rubberring zonder inlage 17 x  40 x 4   mm</v>
      </c>
    </row>
    <row r="644" spans="6:8" x14ac:dyDescent="0.25">
      <c r="F644" s="6">
        <v>50701765</v>
      </c>
      <c r="G644" t="s">
        <v>1606</v>
      </c>
      <c r="H644" t="str">
        <f t="shared" si="10"/>
        <v>Viton  o-ring 75 shore        200,0 x 4,00 mm</v>
      </c>
    </row>
    <row r="645" spans="6:8" x14ac:dyDescent="0.25">
      <c r="F645" s="6">
        <v>50703640</v>
      </c>
      <c r="G645" t="s">
        <v>1607</v>
      </c>
      <c r="H645" t="str">
        <f t="shared" si="10"/>
        <v>NBR o-ring    70 shore        48    x 5    mm</v>
      </c>
    </row>
    <row r="646" spans="6:8" x14ac:dyDescent="0.25">
      <c r="F646" s="6">
        <v>50714720</v>
      </c>
      <c r="G646" t="s">
        <v>1608</v>
      </c>
      <c r="H646" t="str">
        <f t="shared" si="10"/>
        <v>Oliekeerring type wa -        25 x  35 x  7      vdem-810575</v>
      </c>
    </row>
    <row r="647" spans="6:8" x14ac:dyDescent="0.25">
      <c r="F647" s="6">
        <v>50714920</v>
      </c>
      <c r="G647" t="s">
        <v>1609</v>
      </c>
      <c r="H647" t="str">
        <f t="shared" si="10"/>
        <v>Oliekeerring type wa -        26 x  35 x  7</v>
      </c>
    </row>
    <row r="648" spans="6:8" x14ac:dyDescent="0.25">
      <c r="F648" s="6">
        <v>50715200</v>
      </c>
      <c r="G648" t="s">
        <v>1610</v>
      </c>
      <c r="H648" t="str">
        <f t="shared" ref="H648:H711" si="11">IF(I648="",G648,I648)</f>
        <v>Oliekeerring type wa -        32 x  45 x  7</v>
      </c>
    </row>
    <row r="649" spans="6:8" x14ac:dyDescent="0.25">
      <c r="F649" s="6">
        <v>50715020</v>
      </c>
      <c r="G649" t="s">
        <v>1611</v>
      </c>
      <c r="H649" t="str">
        <f t="shared" si="11"/>
        <v>Oliekeerring type wa -        30 x  40 x  7</v>
      </c>
    </row>
    <row r="650" spans="6:8" x14ac:dyDescent="0.25">
      <c r="F650" s="6">
        <v>50714460</v>
      </c>
      <c r="G650" t="s">
        <v>1612</v>
      </c>
      <c r="H650" t="str">
        <f t="shared" si="11"/>
        <v>Oliekeerring type wa -        18 x  35 x  7      vdem-810563</v>
      </c>
    </row>
    <row r="651" spans="6:8" x14ac:dyDescent="0.25">
      <c r="F651" s="6">
        <v>50714140</v>
      </c>
      <c r="G651" t="s">
        <v>1613</v>
      </c>
      <c r="H651" t="str">
        <f t="shared" si="11"/>
        <v>Oliekeerring type wa -        12 x  22 x  7</v>
      </c>
    </row>
    <row r="652" spans="6:8" x14ac:dyDescent="0.25">
      <c r="F652" s="6">
        <v>50703635</v>
      </c>
      <c r="G652" t="s">
        <v>1614</v>
      </c>
      <c r="H652" t="str">
        <f t="shared" si="11"/>
        <v>NBR o-ring    70 shore        46,99 x 5,33 mm (kopp. 50)</v>
      </c>
    </row>
    <row r="653" spans="6:8" x14ac:dyDescent="0.25">
      <c r="F653" s="6">
        <v>50714400</v>
      </c>
      <c r="G653" t="s">
        <v>1615</v>
      </c>
      <c r="H653" t="str">
        <f t="shared" si="11"/>
        <v>Oliekeerring type wa -        17 x  30 x  7</v>
      </c>
    </row>
    <row r="654" spans="6:8" x14ac:dyDescent="0.25">
      <c r="F654" s="6">
        <v>50712060</v>
      </c>
      <c r="G654" t="s">
        <v>1616</v>
      </c>
      <c r="H654" t="str">
        <f t="shared" si="11"/>
        <v>Pakking DN  32  pn10/40        82 x  43 x 2 mm Aramide-vezel</v>
      </c>
    </row>
    <row r="655" spans="6:8" x14ac:dyDescent="0.25">
      <c r="F655" s="6">
        <v>50707060</v>
      </c>
      <c r="G655" t="s">
        <v>1617</v>
      </c>
      <c r="H655" t="str">
        <f t="shared" si="11"/>
        <v>Sentinel X plaatpakking        40 x  60 x 2 mm SV-serie</v>
      </c>
    </row>
    <row r="656" spans="6:8" x14ac:dyDescent="0.25">
      <c r="F656" s="6">
        <v>50711120</v>
      </c>
      <c r="G656" t="s">
        <v>1618</v>
      </c>
      <c r="H656" t="str">
        <f t="shared" si="11"/>
        <v>Gaskoid plaatpakking          170 x 178 x 0,25mm</v>
      </c>
    </row>
    <row r="657" spans="6:8" x14ac:dyDescent="0.25">
      <c r="F657" s="6">
        <v>50715480</v>
      </c>
      <c r="G657" t="s">
        <v>1619</v>
      </c>
      <c r="H657" t="str">
        <f t="shared" si="11"/>
        <v>Oliekeerring type wa -        40 x  55 x  7</v>
      </c>
    </row>
    <row r="658" spans="6:8" x14ac:dyDescent="0.25">
      <c r="F658" s="6">
        <v>50701580</v>
      </c>
      <c r="G658" t="s">
        <v>1620</v>
      </c>
      <c r="H658" t="str">
        <f t="shared" si="11"/>
        <v>Viton  o-ring 80 shore        62    x 3    mm (hon  80)</v>
      </c>
    </row>
    <row r="659" spans="6:8" x14ac:dyDescent="0.25">
      <c r="F659" s="6">
        <v>50714800</v>
      </c>
      <c r="G659" t="s">
        <v>1621</v>
      </c>
      <c r="H659" t="str">
        <f t="shared" si="11"/>
        <v>Oliekeerring type wa -        25 x  42 x 10</v>
      </c>
    </row>
    <row r="660" spans="6:8" x14ac:dyDescent="0.25">
      <c r="F660" s="6">
        <v>50715460</v>
      </c>
      <c r="G660" t="s">
        <v>1622</v>
      </c>
      <c r="H660" t="str">
        <f t="shared" si="11"/>
        <v>Oliekeerring type wa -        40 x  52 x  7</v>
      </c>
    </row>
    <row r="661" spans="6:8" x14ac:dyDescent="0.25">
      <c r="F661" s="6">
        <v>50715280</v>
      </c>
      <c r="G661" t="s">
        <v>1623</v>
      </c>
      <c r="H661" t="str">
        <f t="shared" si="11"/>
        <v>Oliekeerring type wa -        35 x 47 x 7 Enmix oud motorz.</v>
      </c>
    </row>
    <row r="662" spans="6:8" x14ac:dyDescent="0.25">
      <c r="F662" s="6">
        <v>50714100</v>
      </c>
      <c r="G662" t="s">
        <v>1624</v>
      </c>
      <c r="H662" t="str">
        <f t="shared" si="11"/>
        <v>Oliekeerring type wa -        10 x  18 x  6</v>
      </c>
    </row>
    <row r="663" spans="6:8" x14ac:dyDescent="0.25">
      <c r="F663" s="6">
        <v>50715240</v>
      </c>
      <c r="G663" t="s">
        <v>1625</v>
      </c>
      <c r="H663" t="str">
        <f t="shared" si="11"/>
        <v>Oliekeerring type wa -        35 x  45 x  7</v>
      </c>
    </row>
    <row r="664" spans="6:8" x14ac:dyDescent="0.25">
      <c r="F664" s="6">
        <v>50712140</v>
      </c>
      <c r="G664" t="s">
        <v>1626</v>
      </c>
      <c r="H664" t="str">
        <f t="shared" si="11"/>
        <v>Pakking DN  80  pn10/40       142 x  90 x 2 mm Aramide-vezel</v>
      </c>
    </row>
    <row r="665" spans="6:8" x14ac:dyDescent="0.25">
      <c r="F665" s="6">
        <v>50701770</v>
      </c>
      <c r="G665" t="s">
        <v>1627</v>
      </c>
      <c r="H665" t="str">
        <f t="shared" si="11"/>
        <v>Viton  o-ring 75 shore        215,0 x 4,00 mm</v>
      </c>
    </row>
    <row r="666" spans="6:8" x14ac:dyDescent="0.25">
      <c r="F666" s="6">
        <v>50707120</v>
      </c>
      <c r="G666" t="s">
        <v>1628</v>
      </c>
      <c r="H666" t="str">
        <f t="shared" si="11"/>
        <v>Sentinel X plaatpakking        65 x 122 x 2 mm encir nr65</v>
      </c>
    </row>
    <row r="667" spans="6:8" x14ac:dyDescent="0.25">
      <c r="F667" s="6">
        <v>50707165</v>
      </c>
      <c r="G667" t="s">
        <v>1629</v>
      </c>
      <c r="H667" t="str">
        <f t="shared" si="11"/>
        <v>Sentinel X plaatpakking       165 x 175 x 1 mm Wilo</v>
      </c>
    </row>
    <row r="668" spans="6:8" x14ac:dyDescent="0.25">
      <c r="F668" s="6">
        <v>50710160</v>
      </c>
      <c r="G668" t="s">
        <v>1630</v>
      </c>
      <c r="H668" t="str">
        <f t="shared" si="11"/>
        <v>Sentinel X plaatpakking       169 x 184 x 0,5 mm</v>
      </c>
    </row>
    <row r="669" spans="6:8" x14ac:dyDescent="0.25">
      <c r="F669" s="6">
        <v>50714380</v>
      </c>
      <c r="G669" t="s">
        <v>1631</v>
      </c>
      <c r="H669" t="str">
        <f t="shared" si="11"/>
        <v>Oliekeerring type wa -        17 x  35 x  7</v>
      </c>
    </row>
    <row r="670" spans="6:8" x14ac:dyDescent="0.25">
      <c r="F670" s="6">
        <v>50705239</v>
      </c>
      <c r="G670" t="s">
        <v>1632</v>
      </c>
      <c r="H670" t="str">
        <f t="shared" si="11"/>
        <v>EPDM o-ring   70 shore         24,60 x 3,60 mm</v>
      </c>
    </row>
    <row r="671" spans="6:8" x14ac:dyDescent="0.25">
      <c r="F671" s="6">
        <v>50709200</v>
      </c>
      <c r="G671" t="s">
        <v>1633</v>
      </c>
      <c r="H671" t="str">
        <f t="shared" si="11"/>
        <v>EPDM rubberring zonder inlage 27 x  50 x 4   mm</v>
      </c>
    </row>
    <row r="672" spans="6:8" x14ac:dyDescent="0.25">
      <c r="F672" s="6">
        <v>50715540</v>
      </c>
      <c r="G672" t="s">
        <v>1634</v>
      </c>
      <c r="H672" t="str">
        <f t="shared" si="11"/>
        <v>Oliekeerring type wa -        40 x  65 x 10</v>
      </c>
    </row>
    <row r="673" spans="6:8" x14ac:dyDescent="0.25">
      <c r="F673" s="6">
        <v>50703900</v>
      </c>
      <c r="G673" t="s">
        <v>1635</v>
      </c>
      <c r="H673" t="str">
        <f t="shared" si="11"/>
        <v>NBR o-ring    70 shore        130    x 2,5  mm Lafert 50-125</v>
      </c>
    </row>
    <row r="674" spans="6:8" x14ac:dyDescent="0.25">
      <c r="F674" s="6">
        <v>50714640</v>
      </c>
      <c r="G674" t="s">
        <v>1636</v>
      </c>
      <c r="H674" t="str">
        <f t="shared" si="11"/>
        <v>Oliekeerring type wa -        22 x  37 x  7</v>
      </c>
    </row>
    <row r="675" spans="6:8" x14ac:dyDescent="0.25">
      <c r="F675" s="6">
        <v>50714580</v>
      </c>
      <c r="G675" t="s">
        <v>1637</v>
      </c>
      <c r="H675" t="str">
        <f t="shared" si="11"/>
        <v>Oliekeerring type wa -        20 x  52 x  7</v>
      </c>
    </row>
    <row r="676" spans="6:8" x14ac:dyDescent="0.25">
      <c r="F676" s="6">
        <v>50714700</v>
      </c>
      <c r="G676" t="s">
        <v>1638</v>
      </c>
      <c r="H676" t="str">
        <f t="shared" si="11"/>
        <v>Oliekeerring type wa -        25 x  32 x  7</v>
      </c>
    </row>
    <row r="677" spans="6:8" x14ac:dyDescent="0.25">
      <c r="F677" s="6">
        <v>50705451</v>
      </c>
      <c r="G677" t="s">
        <v>1639</v>
      </c>
      <c r="H677" t="str">
        <f t="shared" si="11"/>
        <v>EPDM o-ring   70 shore         91,44 x 5,33 mm</v>
      </c>
    </row>
    <row r="678" spans="6:8" x14ac:dyDescent="0.25">
      <c r="F678" s="6">
        <v>50705110</v>
      </c>
      <c r="G678" t="s">
        <v>1640</v>
      </c>
      <c r="H678" t="str">
        <f t="shared" si="11"/>
        <v>EPDM o-ring   70 shore         10,82 x 1,78 mm  (EBZ)</v>
      </c>
    </row>
    <row r="679" spans="6:8" x14ac:dyDescent="0.25">
      <c r="F679" s="6">
        <v>50715060</v>
      </c>
      <c r="G679" t="s">
        <v>1641</v>
      </c>
      <c r="H679" t="str">
        <f t="shared" si="11"/>
        <v>Oliekeerring type wa -        30 x  43 x  8</v>
      </c>
    </row>
    <row r="680" spans="6:8" x14ac:dyDescent="0.25">
      <c r="F680" s="6">
        <v>50715660</v>
      </c>
      <c r="G680" t="s">
        <v>1642</v>
      </c>
      <c r="H680" t="str">
        <f t="shared" si="11"/>
        <v>Oliekeerring type wa -        50 x  62 x  7</v>
      </c>
    </row>
    <row r="681" spans="6:8" x14ac:dyDescent="0.25">
      <c r="F681" s="6">
        <v>50709180</v>
      </c>
      <c r="G681" t="s">
        <v>1643</v>
      </c>
      <c r="H681" t="str">
        <f t="shared" si="11"/>
        <v>EPDM rubberring zonder inlage 24 x  50 x 4   mm</v>
      </c>
    </row>
    <row r="682" spans="6:8" x14ac:dyDescent="0.25">
      <c r="F682" s="6">
        <v>50710140</v>
      </c>
      <c r="G682" t="s">
        <v>1644</v>
      </c>
      <c r="H682" t="str">
        <f t="shared" si="11"/>
        <v>Inca plaatpakking             160 x 170 x 0,5 mm</v>
      </c>
    </row>
    <row r="683" spans="6:8" x14ac:dyDescent="0.25">
      <c r="F683" s="6">
        <v>50712160</v>
      </c>
      <c r="G683" t="s">
        <v>1645</v>
      </c>
      <c r="H683" t="str">
        <f t="shared" si="11"/>
        <v>Pakking DN 100  pn10/16       162 x 115 x 2 mm Aramide-vezel</v>
      </c>
    </row>
    <row r="684" spans="6:8" x14ac:dyDescent="0.25">
      <c r="F684" s="6">
        <v>50715420</v>
      </c>
      <c r="G684" t="s">
        <v>1646</v>
      </c>
      <c r="H684" t="str">
        <f t="shared" si="11"/>
        <v>Oliekeerring type wa -        36 x  52 x  7</v>
      </c>
    </row>
    <row r="685" spans="6:8" x14ac:dyDescent="0.25">
      <c r="F685" s="6">
        <v>50715260</v>
      </c>
      <c r="G685" t="s">
        <v>1647</v>
      </c>
      <c r="H685" t="str">
        <f t="shared" si="11"/>
        <v>Oliekeerring type was-        35 x  45 x  8</v>
      </c>
    </row>
    <row r="686" spans="6:8" x14ac:dyDescent="0.25">
      <c r="F686" s="6">
        <v>50714760</v>
      </c>
      <c r="G686" t="s">
        <v>1648</v>
      </c>
      <c r="H686" t="str">
        <f t="shared" si="11"/>
        <v>Oliekeerring type wa -        25 x  37 x  7</v>
      </c>
    </row>
    <row r="687" spans="6:8" x14ac:dyDescent="0.25">
      <c r="F687" s="6">
        <v>50707250</v>
      </c>
      <c r="G687" t="s">
        <v>1649</v>
      </c>
      <c r="H687" t="str">
        <f t="shared" si="11"/>
        <v>Kantprofiel zwart 1-4 mm</v>
      </c>
    </row>
    <row r="688" spans="6:8" x14ac:dyDescent="0.25">
      <c r="F688" s="6">
        <v>50703938</v>
      </c>
      <c r="G688" t="s">
        <v>1650</v>
      </c>
      <c r="H688" t="str">
        <f t="shared" si="11"/>
        <v>NBR o-ring    70 shore        152,00 x 3,53mm SV8-16/FDL8621</v>
      </c>
    </row>
    <row r="689" spans="6:8" x14ac:dyDescent="0.25">
      <c r="F689" s="6">
        <v>50703240</v>
      </c>
      <c r="G689" t="s">
        <v>1651</v>
      </c>
      <c r="H689" t="str">
        <f t="shared" si="11"/>
        <v>NBR o-ring    70 shore        21    x 2    mm</v>
      </c>
    </row>
    <row r="690" spans="6:8" x14ac:dyDescent="0.25">
      <c r="F690" s="6">
        <v>50703830</v>
      </c>
      <c r="G690" t="s">
        <v>1652</v>
      </c>
      <c r="H690" t="str">
        <f t="shared" si="11"/>
        <v>NBR o-ring    70 shore        111    x 4    mm</v>
      </c>
    </row>
    <row r="691" spans="6:8" x14ac:dyDescent="0.25">
      <c r="F691" s="6">
        <v>50714820</v>
      </c>
      <c r="G691" t="s">
        <v>1653</v>
      </c>
      <c r="H691" t="str">
        <f t="shared" si="11"/>
        <v>Oliekeerring type wa -        25 x  45 x  7</v>
      </c>
    </row>
    <row r="692" spans="6:8" x14ac:dyDescent="0.25">
      <c r="F692" s="6">
        <v>50714480</v>
      </c>
      <c r="G692" t="s">
        <v>1654</v>
      </c>
      <c r="H692" t="str">
        <f t="shared" si="11"/>
        <v>Oliekeerring type wa -        20 x  30 x  7      vdem-810565</v>
      </c>
    </row>
    <row r="693" spans="6:8" x14ac:dyDescent="0.25">
      <c r="F693" s="6">
        <v>50715040</v>
      </c>
      <c r="G693" t="s">
        <v>1655</v>
      </c>
      <c r="H693" t="str">
        <f t="shared" si="11"/>
        <v>Oliekeerring type wa -        30 x  42 x  7</v>
      </c>
    </row>
    <row r="694" spans="6:8" x14ac:dyDescent="0.25">
      <c r="F694" s="6">
        <v>50705292</v>
      </c>
      <c r="G694" t="s">
        <v>1656</v>
      </c>
      <c r="H694" t="str">
        <f t="shared" si="11"/>
        <v>EPDM o-ring   70 shore         37,47 x 5,33 mm</v>
      </c>
    </row>
    <row r="695" spans="6:8" x14ac:dyDescent="0.25">
      <c r="F695" s="6">
        <v>50701160</v>
      </c>
      <c r="G695" t="s">
        <v>1657</v>
      </c>
      <c r="H695" t="str">
        <f t="shared" si="11"/>
        <v>Viton  o-ring 80 shore        21,82 x 3,53 mm</v>
      </c>
    </row>
    <row r="696" spans="6:8" x14ac:dyDescent="0.25">
      <c r="F696" s="6">
        <v>50710170</v>
      </c>
      <c r="G696" t="s">
        <v>1658</v>
      </c>
      <c r="H696" t="str">
        <f t="shared" si="11"/>
        <v>Inca plaatpakking             170 x 175 x 1,0 mm (WILO-IPN)</v>
      </c>
    </row>
    <row r="697" spans="6:8" x14ac:dyDescent="0.25">
      <c r="F697" s="6">
        <v>50707100</v>
      </c>
      <c r="G697" t="s">
        <v>1659</v>
      </c>
      <c r="H697" t="str">
        <f t="shared" si="11"/>
        <v>Sentinel X plaatpakking        50 x 102 x 2 mm encir nr50</v>
      </c>
    </row>
    <row r="698" spans="6:8" x14ac:dyDescent="0.25">
      <c r="F698" s="6">
        <v>50714660</v>
      </c>
      <c r="G698" t="s">
        <v>1660</v>
      </c>
      <c r="H698" t="str">
        <f t="shared" si="11"/>
        <v>Oliekeerring type wa -        22 x  40 x  7</v>
      </c>
    </row>
    <row r="699" spans="6:8" x14ac:dyDescent="0.25">
      <c r="F699" s="6">
        <v>50701540</v>
      </c>
      <c r="G699" t="s">
        <v>1661</v>
      </c>
      <c r="H699" t="str">
        <f t="shared" si="11"/>
        <v>Viton  o-ring 80 shore        48    x 3    mm (hon  65)</v>
      </c>
    </row>
    <row r="700" spans="6:8" x14ac:dyDescent="0.25">
      <c r="F700" s="6">
        <v>50705168</v>
      </c>
      <c r="G700" t="s">
        <v>1662</v>
      </c>
      <c r="H700" t="str">
        <f t="shared" si="11"/>
        <v>EPDM o-ring   70 shore         17,17 x 1,78 mm  (EBZ)</v>
      </c>
    </row>
    <row r="701" spans="6:8" x14ac:dyDescent="0.25">
      <c r="F701" s="6">
        <v>50714560</v>
      </c>
      <c r="G701" t="s">
        <v>1663</v>
      </c>
      <c r="H701" t="str">
        <f t="shared" si="11"/>
        <v>Oliekeerring type wa -        20 x  47 x  7</v>
      </c>
    </row>
    <row r="702" spans="6:8" x14ac:dyDescent="0.25">
      <c r="F702" s="6">
        <v>50714180</v>
      </c>
      <c r="G702" t="s">
        <v>1664</v>
      </c>
      <c r="H702" t="str">
        <f t="shared" si="11"/>
        <v>Oliekeerring type wa -        14 x  24 x  8</v>
      </c>
    </row>
    <row r="703" spans="6:8" x14ac:dyDescent="0.25">
      <c r="F703" s="6">
        <v>50707010</v>
      </c>
      <c r="G703" t="s">
        <v>1665</v>
      </c>
      <c r="H703" t="str">
        <f t="shared" si="11"/>
        <v>Sentinel X plaatpakking        30 x  65 x 2 mm SV-serie</v>
      </c>
    </row>
    <row r="704" spans="6:8" x14ac:dyDescent="0.25">
      <c r="F704" s="6">
        <v>50703740</v>
      </c>
      <c r="G704" t="s">
        <v>1666</v>
      </c>
      <c r="H704" t="str">
        <f t="shared" si="11"/>
        <v>NBR o-ring    70 shore        82    x 5    mm</v>
      </c>
    </row>
    <row r="705" spans="6:8" x14ac:dyDescent="0.25">
      <c r="F705" s="6">
        <v>50701480</v>
      </c>
      <c r="G705" t="s">
        <v>1667</v>
      </c>
      <c r="H705" t="str">
        <f t="shared" si="11"/>
        <v>Viton  o-ring 80 shore        39    x 3    mm (hon  50)</v>
      </c>
    </row>
    <row r="706" spans="6:8" x14ac:dyDescent="0.25">
      <c r="F706" s="6">
        <v>50707110</v>
      </c>
      <c r="G706" t="s">
        <v>1668</v>
      </c>
      <c r="H706" t="str">
        <f t="shared" si="11"/>
        <v>Sentinel X plaatpakking        60 x 102 x 2 mm SV-serie</v>
      </c>
    </row>
    <row r="707" spans="6:8" x14ac:dyDescent="0.25">
      <c r="F707" s="6">
        <v>50715360</v>
      </c>
      <c r="G707" t="s">
        <v>1669</v>
      </c>
      <c r="H707" t="str">
        <f t="shared" si="11"/>
        <v>Oliekeerring type wa -        35 x  58 x 10</v>
      </c>
    </row>
    <row r="708" spans="6:8" x14ac:dyDescent="0.25">
      <c r="F708" s="6">
        <v>50703670</v>
      </c>
      <c r="G708" t="s">
        <v>1670</v>
      </c>
      <c r="H708" t="str">
        <f t="shared" si="11"/>
        <v>NBR o-ring    70 shore        56    x 5,3  mm (klauw DS2)</v>
      </c>
    </row>
    <row r="709" spans="6:8" x14ac:dyDescent="0.25">
      <c r="F709" s="6">
        <v>50705210</v>
      </c>
      <c r="G709" t="s">
        <v>1671</v>
      </c>
      <c r="H709" t="str">
        <f t="shared" si="11"/>
        <v>EPDM o-ring   70 shore         23,00 x 2,00 mm  (EBZ)</v>
      </c>
    </row>
    <row r="710" spans="6:8" x14ac:dyDescent="0.25">
      <c r="F710" s="6">
        <v>50704060</v>
      </c>
      <c r="G710" t="s">
        <v>1672</v>
      </c>
      <c r="H710" t="str">
        <f t="shared" si="11"/>
        <v>NBR o-ring    70 shore        190,10 x 3,53 mm</v>
      </c>
    </row>
    <row r="711" spans="6:8" x14ac:dyDescent="0.25">
      <c r="F711" s="6">
        <v>50714940</v>
      </c>
      <c r="G711" t="s">
        <v>1673</v>
      </c>
      <c r="H711" t="str">
        <f t="shared" si="11"/>
        <v>Oliekeerring type wa -        27 x  37 x  7</v>
      </c>
    </row>
    <row r="712" spans="6:8" x14ac:dyDescent="0.25">
      <c r="F712" s="6">
        <v>50703520</v>
      </c>
      <c r="G712" t="s">
        <v>1674</v>
      </c>
      <c r="H712" t="str">
        <f t="shared" ref="H712:H775" si="12">IF(I712="",G712,I712)</f>
        <v>NBR o-ring    70 shore        36    x 2,5  mm</v>
      </c>
    </row>
    <row r="713" spans="6:8" x14ac:dyDescent="0.25">
      <c r="F713" s="6">
        <v>50705620</v>
      </c>
      <c r="G713" t="s">
        <v>1675</v>
      </c>
      <c r="H713" t="str">
        <f t="shared" si="12"/>
        <v>EPDM o-ring   70 shore        202,80 x 3,53 mm  (EBZ)</v>
      </c>
    </row>
    <row r="714" spans="6:8" x14ac:dyDescent="0.25">
      <c r="F714" s="6">
        <v>50705870</v>
      </c>
      <c r="G714" t="s">
        <v>1676</v>
      </c>
      <c r="H714" t="str">
        <f t="shared" si="12"/>
        <v>EPDM o-ring   70 shore        266,29 x 3,53 mm  (EBZ)</v>
      </c>
    </row>
    <row r="715" spans="6:8" x14ac:dyDescent="0.25">
      <c r="F715" s="6">
        <v>50705580</v>
      </c>
      <c r="G715" t="s">
        <v>1677</v>
      </c>
      <c r="H715" t="str">
        <f t="shared" si="12"/>
        <v>EPDM o-ring   70 shore        177,40 x 3,53 mm  (EBZ)</v>
      </c>
    </row>
    <row r="716" spans="6:8" x14ac:dyDescent="0.25">
      <c r="F716" s="6">
        <v>50714980</v>
      </c>
      <c r="G716" t="s">
        <v>1678</v>
      </c>
      <c r="H716" t="str">
        <f t="shared" si="12"/>
        <v>Oliekeerring type wa -        28 x  38 x  7</v>
      </c>
    </row>
    <row r="717" spans="6:8" x14ac:dyDescent="0.25">
      <c r="F717" s="6">
        <v>50714340</v>
      </c>
      <c r="G717" t="s">
        <v>1679</v>
      </c>
      <c r="H717" t="str">
        <f t="shared" si="12"/>
        <v>Oliekeerring type wa -        16 x  40 x 10</v>
      </c>
    </row>
    <row r="718" spans="6:8" x14ac:dyDescent="0.25">
      <c r="F718" s="6">
        <v>50703200</v>
      </c>
      <c r="G718" t="s">
        <v>1680</v>
      </c>
      <c r="H718" t="str">
        <f t="shared" si="12"/>
        <v>NBR o-ring    70 shore        19    x 1,5  mm</v>
      </c>
    </row>
    <row r="719" spans="6:8" x14ac:dyDescent="0.25">
      <c r="F719" s="6">
        <v>50701490</v>
      </c>
      <c r="G719" t="s">
        <v>1681</v>
      </c>
      <c r="H719" t="str">
        <f t="shared" si="12"/>
        <v>Viton  o-ring 75 shore        39,34 x 2,62 mm (SV2-4)</v>
      </c>
    </row>
    <row r="720" spans="6:8" x14ac:dyDescent="0.25">
      <c r="F720" s="6">
        <v>50701280</v>
      </c>
      <c r="G720" t="s">
        <v>1682</v>
      </c>
      <c r="H720" t="str">
        <f t="shared" si="12"/>
        <v>Viton  o-ring 80 shore        25,80 x 3,53 mm</v>
      </c>
    </row>
    <row r="721" spans="6:8" x14ac:dyDescent="0.25">
      <c r="F721" s="6">
        <v>50714600</v>
      </c>
      <c r="G721" t="s">
        <v>1683</v>
      </c>
      <c r="H721" t="str">
        <f t="shared" si="12"/>
        <v>Oliekeerring type was-        22 x  32 x  7</v>
      </c>
    </row>
    <row r="722" spans="6:8" x14ac:dyDescent="0.25">
      <c r="F722" s="6">
        <v>50703960</v>
      </c>
      <c r="G722" t="s">
        <v>1684</v>
      </c>
      <c r="H722" t="str">
        <f t="shared" si="12"/>
        <v>NBR o-ring    70 shore        155    x 4    mm</v>
      </c>
    </row>
    <row r="723" spans="6:8" x14ac:dyDescent="0.25">
      <c r="F723" s="6">
        <v>50701060</v>
      </c>
      <c r="G723" t="s">
        <v>1685</v>
      </c>
      <c r="H723" t="str">
        <f t="shared" si="12"/>
        <v>Viton  o-ring 80 shore         9,13 x 2,62 mm tapplug Digger</v>
      </c>
    </row>
    <row r="724" spans="6:8" x14ac:dyDescent="0.25">
      <c r="F724" s="6">
        <v>50714260</v>
      </c>
      <c r="G724" t="s">
        <v>1686</v>
      </c>
      <c r="H724" t="str">
        <f t="shared" si="12"/>
        <v>Oliekeerring type wa -        15 x  28 x  7</v>
      </c>
    </row>
    <row r="725" spans="6:8" x14ac:dyDescent="0.25">
      <c r="F725" s="6">
        <v>50707140</v>
      </c>
      <c r="G725" t="s">
        <v>1687</v>
      </c>
      <c r="H725" t="str">
        <f t="shared" si="12"/>
        <v>Sentinel X plaatpakking        80 x 138 x 2 mm encir nr80</v>
      </c>
    </row>
    <row r="726" spans="6:8" x14ac:dyDescent="0.25">
      <c r="F726" s="6">
        <v>50707160</v>
      </c>
      <c r="G726" t="s">
        <v>1688</v>
      </c>
      <c r="H726" t="str">
        <f t="shared" si="12"/>
        <v>Sentinel X plaatpakking       100 x 158 x 2 mm encir nr100</v>
      </c>
    </row>
    <row r="727" spans="6:8" x14ac:dyDescent="0.25">
      <c r="F727" s="6">
        <v>50715440</v>
      </c>
      <c r="G727" t="s">
        <v>1689</v>
      </c>
      <c r="H727" t="str">
        <f t="shared" si="12"/>
        <v>Oliekeerring type wa -        38 x  52 x  7</v>
      </c>
    </row>
    <row r="728" spans="6:8" x14ac:dyDescent="0.25">
      <c r="F728" s="6">
        <v>50715520</v>
      </c>
      <c r="G728" t="s">
        <v>1690</v>
      </c>
      <c r="H728" t="str">
        <f t="shared" si="12"/>
        <v>Oliekeerring type wa -        40 x  62 x  7</v>
      </c>
    </row>
    <row r="729" spans="6:8" x14ac:dyDescent="0.25">
      <c r="F729" s="6">
        <v>50710180</v>
      </c>
      <c r="G729" t="s">
        <v>1691</v>
      </c>
      <c r="H729" t="str">
        <f t="shared" si="12"/>
        <v>Inca plaatpakking             170 x 180 x 0,5 mm (WILO-IPN)</v>
      </c>
    </row>
    <row r="730" spans="6:8" x14ac:dyDescent="0.25">
      <c r="F730" s="6">
        <v>50701800</v>
      </c>
      <c r="G730" t="s">
        <v>1692</v>
      </c>
      <c r="H730" t="str">
        <f t="shared" si="12"/>
        <v>Viton  o-ring 75 shore        225,0 x 4,00 mm  CR64, CR90</v>
      </c>
    </row>
    <row r="731" spans="6:8" x14ac:dyDescent="0.25">
      <c r="F731" s="6">
        <v>50701610</v>
      </c>
      <c r="G731" t="s">
        <v>1693</v>
      </c>
      <c r="H731" t="str">
        <f t="shared" si="12"/>
        <v>Viton  o-ring 75 shore        64,5  x 3    mm</v>
      </c>
    </row>
    <row r="732" spans="6:8" x14ac:dyDescent="0.25">
      <c r="F732" s="6">
        <v>50703930</v>
      </c>
      <c r="G732" t="s">
        <v>1694</v>
      </c>
      <c r="H732" t="str">
        <f t="shared" si="12"/>
        <v>NBR o-ring    70 shore        132,95 x 3,53 mm (FDL 81-41)</v>
      </c>
    </row>
    <row r="733" spans="6:8" x14ac:dyDescent="0.25">
      <c r="F733" s="6">
        <v>50705522</v>
      </c>
      <c r="G733" t="s">
        <v>1695</v>
      </c>
      <c r="H733" t="str">
        <f t="shared" si="12"/>
        <v>EPDM o-ring   70 shore        135,00 x 3,00 mm  Stork CL</v>
      </c>
    </row>
    <row r="734" spans="6:8" x14ac:dyDescent="0.25">
      <c r="F734" s="6">
        <v>50715400</v>
      </c>
      <c r="G734" t="s">
        <v>1696</v>
      </c>
      <c r="H734" t="str">
        <f t="shared" si="12"/>
        <v>Oliekeerring type wa -        35 x  72 x 10</v>
      </c>
    </row>
    <row r="735" spans="6:8" x14ac:dyDescent="0.25">
      <c r="F735" s="6">
        <v>50715612</v>
      </c>
      <c r="G735" t="s">
        <v>1697</v>
      </c>
      <c r="H735" t="str">
        <f t="shared" si="12"/>
        <v>Oliekeerring type kas-        45 x  60 x  8</v>
      </c>
    </row>
    <row r="736" spans="6:8" x14ac:dyDescent="0.25">
      <c r="F736" s="6">
        <v>50715680</v>
      </c>
      <c r="G736" t="s">
        <v>1698</v>
      </c>
      <c r="H736" t="str">
        <f t="shared" si="12"/>
        <v>Oliekeerring type wa -        50 x  65 x  8</v>
      </c>
    </row>
    <row r="737" spans="6:8" x14ac:dyDescent="0.25">
      <c r="F737" s="6">
        <v>50703283</v>
      </c>
      <c r="G737" t="s">
        <v>1699</v>
      </c>
      <c r="H737" t="str">
        <f t="shared" si="12"/>
        <v>NBR o-ring    70 shore        26,58 x 3,53 mm</v>
      </c>
    </row>
    <row r="738" spans="6:8" x14ac:dyDescent="0.25">
      <c r="F738" s="6">
        <v>50701680</v>
      </c>
      <c r="G738" t="s">
        <v>1700</v>
      </c>
      <c r="H738" t="str">
        <f t="shared" si="12"/>
        <v>Viton  o-ring 80 shore        101   x 3    mm (hon 125)</v>
      </c>
    </row>
    <row r="739" spans="6:8" x14ac:dyDescent="0.25">
      <c r="F739" s="6">
        <v>50715000</v>
      </c>
      <c r="G739" t="s">
        <v>1701</v>
      </c>
      <c r="H739" t="str">
        <f t="shared" si="12"/>
        <v>Oliekeerring type wa -        28 x  47 x  7</v>
      </c>
    </row>
    <row r="740" spans="6:8" x14ac:dyDescent="0.25">
      <c r="F740" s="6">
        <v>50703690</v>
      </c>
      <c r="G740" t="s">
        <v>1702</v>
      </c>
      <c r="H740" t="str">
        <f t="shared" si="12"/>
        <v>NBR o-ring    70 shore        59,69 x 5,33 mm (kopp. 63)</v>
      </c>
    </row>
    <row r="741" spans="6:8" x14ac:dyDescent="0.25">
      <c r="F741" s="6">
        <v>50704070</v>
      </c>
      <c r="G741" t="s">
        <v>1703</v>
      </c>
      <c r="H741" t="str">
        <f t="shared" si="12"/>
        <v>NBR o-ring    70 shore        227,97 x 6,00 mm</v>
      </c>
    </row>
    <row r="742" spans="6:8" x14ac:dyDescent="0.25">
      <c r="F742" s="6">
        <v>50701720</v>
      </c>
      <c r="G742" t="s">
        <v>1704</v>
      </c>
      <c r="H742" t="str">
        <f t="shared" si="12"/>
        <v>Viton  o-ring 80 shore        139,3 x 3,53 mm</v>
      </c>
    </row>
    <row r="743" spans="6:8" x14ac:dyDescent="0.25">
      <c r="F743" s="6">
        <v>50701730</v>
      </c>
      <c r="G743" t="s">
        <v>1705</v>
      </c>
      <c r="H743" t="str">
        <f t="shared" si="12"/>
        <v>Viton  o-ring 75 shore        152,0 x 3,53 mm  WILO-IL</v>
      </c>
    </row>
    <row r="744" spans="6:8" x14ac:dyDescent="0.25">
      <c r="F744" s="6">
        <v>50714360</v>
      </c>
      <c r="G744" t="s">
        <v>1706</v>
      </c>
      <c r="H744" t="str">
        <f t="shared" si="12"/>
        <v>Oliekeerring type wa -        17 x  28 x  7      vdem-810540</v>
      </c>
    </row>
    <row r="745" spans="6:8" x14ac:dyDescent="0.25">
      <c r="F745" s="6">
        <v>50715180</v>
      </c>
      <c r="G745" t="s">
        <v>1707</v>
      </c>
      <c r="H745" t="str">
        <f t="shared" si="12"/>
        <v>Oliekeerring type wa -        30 x  62 x  7</v>
      </c>
    </row>
    <row r="746" spans="6:8" x14ac:dyDescent="0.25">
      <c r="F746" s="6">
        <v>50700200</v>
      </c>
      <c r="G746" t="s">
        <v>1708</v>
      </c>
      <c r="H746" t="str">
        <f t="shared" si="12"/>
        <v>Honeywell teflon glanpak. ½   oud model</v>
      </c>
    </row>
    <row r="747" spans="6:8" x14ac:dyDescent="0.25">
      <c r="F747" s="6">
        <v>50707175</v>
      </c>
      <c r="G747" t="s">
        <v>1709</v>
      </c>
      <c r="H747" t="str">
        <f t="shared" si="12"/>
        <v>Sentinel X plaatpakking       255 x 275 x 2 mm Wilo</v>
      </c>
    </row>
    <row r="748" spans="6:8" x14ac:dyDescent="0.25">
      <c r="F748" s="6">
        <v>50705860</v>
      </c>
      <c r="G748" t="s">
        <v>1710</v>
      </c>
      <c r="H748" t="str">
        <f t="shared" si="12"/>
        <v>EPDM o-ring   70 shore        264,00 x 3,00 mm</v>
      </c>
    </row>
    <row r="749" spans="6:8" x14ac:dyDescent="0.25">
      <c r="F749" s="6">
        <v>50703732</v>
      </c>
      <c r="G749" t="s">
        <v>1711</v>
      </c>
      <c r="H749" t="str">
        <f t="shared" si="12"/>
        <v>NBR o-ring    70 shore        78,74 x 5,33 mm (kopp. 75)</v>
      </c>
    </row>
    <row r="750" spans="6:8" x14ac:dyDescent="0.25">
      <c r="F750" s="6">
        <v>50712400</v>
      </c>
      <c r="G750" t="s">
        <v>1712</v>
      </c>
      <c r="H750" t="str">
        <f t="shared" si="12"/>
        <v>Pakking DN 150  pn10/16       218 x 169 x 3 mm SBR/NR-rubber</v>
      </c>
    </row>
    <row r="751" spans="6:8" x14ac:dyDescent="0.25">
      <c r="F751" s="6">
        <v>50715506</v>
      </c>
      <c r="G751" t="s">
        <v>1713</v>
      </c>
      <c r="H751" t="str">
        <f t="shared" si="12"/>
        <v>Oliekeerring type wa -        40 x  60 x 10</v>
      </c>
    </row>
    <row r="752" spans="6:8" x14ac:dyDescent="0.25">
      <c r="F752" s="6">
        <v>50714880</v>
      </c>
      <c r="G752" t="s">
        <v>1714</v>
      </c>
      <c r="H752" t="str">
        <f t="shared" si="12"/>
        <v>Oliekeerring type wa -        25 x  52 x  7</v>
      </c>
    </row>
    <row r="753" spans="6:8" x14ac:dyDescent="0.25">
      <c r="F753" s="6">
        <v>50712180</v>
      </c>
      <c r="G753" t="s">
        <v>1715</v>
      </c>
      <c r="H753" t="str">
        <f t="shared" si="12"/>
        <v>Pakking DN 125  pn10/16       192 x 141 x 2 mm Aramide-vezel</v>
      </c>
    </row>
    <row r="754" spans="6:8" x14ac:dyDescent="0.25">
      <c r="F754" s="6">
        <v>50710200</v>
      </c>
      <c r="G754" t="s">
        <v>1716</v>
      </c>
      <c r="H754" t="str">
        <f t="shared" si="12"/>
        <v>Inca plaatpakking             177 x 196 x 0,5 mm</v>
      </c>
    </row>
    <row r="755" spans="6:8" x14ac:dyDescent="0.25">
      <c r="F755" s="6">
        <v>50715580</v>
      </c>
      <c r="G755" t="s">
        <v>1717</v>
      </c>
      <c r="H755" t="str">
        <f t="shared" si="12"/>
        <v>Oliekeerring type wa -        42 x  72 x 10</v>
      </c>
    </row>
    <row r="756" spans="6:8" x14ac:dyDescent="0.25">
      <c r="F756" s="6">
        <v>50715615</v>
      </c>
      <c r="G756" t="s">
        <v>1718</v>
      </c>
      <c r="H756" t="str">
        <f t="shared" si="12"/>
        <v>Oliekeerring type was-        45 x  62 x  8</v>
      </c>
    </row>
    <row r="757" spans="6:8" x14ac:dyDescent="0.25">
      <c r="F757" s="6">
        <v>50703300</v>
      </c>
      <c r="G757" t="s">
        <v>1719</v>
      </c>
      <c r="H757" t="str">
        <f t="shared" si="12"/>
        <v>NBR o-ring    70 shore        28,17 x 3,53 mm vdem-810240</v>
      </c>
    </row>
    <row r="758" spans="6:8" x14ac:dyDescent="0.25">
      <c r="F758" s="6">
        <v>50703580</v>
      </c>
      <c r="G758" t="s">
        <v>1720</v>
      </c>
      <c r="H758" t="str">
        <f t="shared" si="12"/>
        <v>NBR o-ring    70 shore        36,17 x 2,62 mm</v>
      </c>
    </row>
    <row r="759" spans="6:8" x14ac:dyDescent="0.25">
      <c r="F759" s="6">
        <v>50703320</v>
      </c>
      <c r="G759" t="s">
        <v>1721</v>
      </c>
      <c r="H759" t="str">
        <f t="shared" si="12"/>
        <v>NBR o-ring    70 shore        29,75 x 3,53 mm</v>
      </c>
    </row>
    <row r="760" spans="6:8" x14ac:dyDescent="0.25">
      <c r="F760" s="6">
        <v>50705104</v>
      </c>
      <c r="G760" t="s">
        <v>1722</v>
      </c>
      <c r="H760" t="str">
        <f t="shared" si="12"/>
        <v>EPDM o-ring   70 shore         10,00 x 2,00 mm</v>
      </c>
    </row>
    <row r="761" spans="6:8" x14ac:dyDescent="0.25">
      <c r="F761" s="6">
        <v>50701570</v>
      </c>
      <c r="G761" t="s">
        <v>1723</v>
      </c>
      <c r="H761" t="str">
        <f t="shared" si="12"/>
        <v>Viton  o-ring 80 shore        52    x 3    mm (Grundfos)</v>
      </c>
    </row>
    <row r="762" spans="6:8" x14ac:dyDescent="0.25">
      <c r="F762" s="6">
        <v>50701420</v>
      </c>
      <c r="G762" t="s">
        <v>1724</v>
      </c>
      <c r="H762" t="str">
        <f t="shared" si="12"/>
        <v>Viton  o-ring 80 shore        32    x 4    mm</v>
      </c>
    </row>
    <row r="763" spans="6:8" x14ac:dyDescent="0.25">
      <c r="F763" s="6">
        <v>50701640</v>
      </c>
      <c r="G763" t="s">
        <v>1725</v>
      </c>
      <c r="H763" t="str">
        <f t="shared" si="12"/>
        <v>Viton  o-ring 80 shore        85    x 3    mm (hon 100)</v>
      </c>
    </row>
    <row r="764" spans="6:8" x14ac:dyDescent="0.25">
      <c r="F764" s="6">
        <v>50705570</v>
      </c>
      <c r="G764" t="s">
        <v>1726</v>
      </c>
      <c r="H764" t="str">
        <f t="shared" si="12"/>
        <v>EPDM o-ring   70 shore        171,04 x 3,53 mm  (FCE)</v>
      </c>
    </row>
    <row r="765" spans="6:8" x14ac:dyDescent="0.25">
      <c r="F765" s="6">
        <v>50704065</v>
      </c>
      <c r="G765" t="s">
        <v>1727</v>
      </c>
      <c r="H765" t="str">
        <f t="shared" si="12"/>
        <v>NBR o-ring    70 shore        215,50 x 3,53 mm (FDL 81-41)</v>
      </c>
    </row>
    <row r="766" spans="6:8" x14ac:dyDescent="0.25">
      <c r="F766" s="6">
        <v>50703160</v>
      </c>
      <c r="G766" t="s">
        <v>1728</v>
      </c>
      <c r="H766" t="str">
        <f t="shared" si="12"/>
        <v>NBR o-ring    70 shore        16    x 1,5  mm</v>
      </c>
    </row>
    <row r="767" spans="6:8" x14ac:dyDescent="0.25">
      <c r="F767" s="6">
        <v>50701340</v>
      </c>
      <c r="G767" t="s">
        <v>1729</v>
      </c>
      <c r="H767" t="str">
        <f t="shared" si="12"/>
        <v>Viton  o-ring 80 shore        28,17 x 3,53 mm</v>
      </c>
    </row>
    <row r="768" spans="6:8" x14ac:dyDescent="0.25">
      <c r="F768" s="6">
        <v>50715220</v>
      </c>
      <c r="G768" t="s">
        <v>1730</v>
      </c>
      <c r="H768" t="str">
        <f t="shared" si="12"/>
        <v>Oliekeerring type wa -        32 x  52 x  7</v>
      </c>
    </row>
    <row r="769" spans="6:8" x14ac:dyDescent="0.25">
      <c r="F769" s="6">
        <v>50712200</v>
      </c>
      <c r="G769" t="s">
        <v>1731</v>
      </c>
      <c r="H769" t="str">
        <f t="shared" si="12"/>
        <v>Pakking DN 150  pn10/16       218 x 169 x 2 mm Aramide-vezel</v>
      </c>
    </row>
    <row r="770" spans="6:8" x14ac:dyDescent="0.25">
      <c r="F770" s="6">
        <v>50710250</v>
      </c>
      <c r="G770" t="s">
        <v>1732</v>
      </c>
      <c r="H770" t="str">
        <f t="shared" si="12"/>
        <v>Inca plaatpakking             265 x 275 x 2,0 mm (WILO-IPN)</v>
      </c>
    </row>
    <row r="771" spans="6:8" x14ac:dyDescent="0.25">
      <c r="F771" s="6">
        <v>50714280</v>
      </c>
      <c r="G771" t="s">
        <v>1733</v>
      </c>
      <c r="H771" t="str">
        <f t="shared" si="12"/>
        <v>Oliekeerring type wa -        15 x  30 x  7</v>
      </c>
    </row>
    <row r="772" spans="6:8" x14ac:dyDescent="0.25">
      <c r="F772" s="6">
        <v>50715780</v>
      </c>
      <c r="G772" t="s">
        <v>1734</v>
      </c>
      <c r="H772" t="str">
        <f t="shared" si="12"/>
        <v>Oliekeerring type wa -        65 x  80 x  8</v>
      </c>
    </row>
    <row r="773" spans="6:8" x14ac:dyDescent="0.25">
      <c r="F773" s="6">
        <v>50705575</v>
      </c>
      <c r="G773" t="s">
        <v>1735</v>
      </c>
      <c r="H773" t="str">
        <f t="shared" si="12"/>
        <v>EPDM o-ring   70 shore        174,00 x 3,00 mm  Stork CL</v>
      </c>
    </row>
    <row r="774" spans="6:8" x14ac:dyDescent="0.25">
      <c r="F774" s="6">
        <v>50704020</v>
      </c>
      <c r="G774" t="s">
        <v>1736</v>
      </c>
      <c r="H774" t="str">
        <f t="shared" si="12"/>
        <v>NBR o-ring    70 shore        167,70 x 5,33 mm</v>
      </c>
    </row>
    <row r="775" spans="6:8" x14ac:dyDescent="0.25">
      <c r="F775" s="6">
        <v>50705820</v>
      </c>
      <c r="G775" t="s">
        <v>1737</v>
      </c>
      <c r="H775" t="str">
        <f t="shared" si="12"/>
        <v>EPDM o-ring   70 shore        247,25 x 3,53 mm  (EBZ)</v>
      </c>
    </row>
    <row r="776" spans="6:8" x14ac:dyDescent="0.25">
      <c r="F776" s="6">
        <v>50703400</v>
      </c>
      <c r="G776" t="s">
        <v>1738</v>
      </c>
      <c r="H776" t="str">
        <f t="shared" ref="H776:H839" si="13">IF(I776="",G776,I776)</f>
        <v>NBR o-ring    70 shore        32,92 x 3,53 mm (T77/T88/W155)</v>
      </c>
    </row>
    <row r="777" spans="6:8" x14ac:dyDescent="0.25">
      <c r="F777" s="6">
        <v>50703560</v>
      </c>
      <c r="G777" t="s">
        <v>1739</v>
      </c>
      <c r="H777" t="str">
        <f t="shared" si="13"/>
        <v>NBR o-ring    70 shore        36    x 5    mm</v>
      </c>
    </row>
    <row r="778" spans="6:8" x14ac:dyDescent="0.25">
      <c r="F778" s="6">
        <v>50703440</v>
      </c>
      <c r="G778" t="s">
        <v>1740</v>
      </c>
      <c r="H778" t="str">
        <f t="shared" si="13"/>
        <v>NBR o-ring    70 shore        34    x 4    mm</v>
      </c>
    </row>
    <row r="779" spans="6:8" x14ac:dyDescent="0.25">
      <c r="F779" s="6">
        <v>50714740</v>
      </c>
      <c r="G779" t="s">
        <v>1741</v>
      </c>
      <c r="H779" t="str">
        <f t="shared" si="13"/>
        <v>Oliekeerring type wa -        25 x  36 x  7</v>
      </c>
    </row>
    <row r="780" spans="6:8" x14ac:dyDescent="0.25">
      <c r="F780" s="6">
        <v>50711170</v>
      </c>
      <c r="G780" t="s">
        <v>1742</v>
      </c>
      <c r="H780" t="str">
        <f t="shared" si="13"/>
        <v>Gaskoid pomphuispakking FHS   280 x 290 x 0,5 mm</v>
      </c>
    </row>
    <row r="781" spans="6:8" x14ac:dyDescent="0.25">
      <c r="F781" s="6">
        <v>50714840</v>
      </c>
      <c r="G781" t="s">
        <v>1743</v>
      </c>
      <c r="H781" t="str">
        <f t="shared" si="13"/>
        <v>Oliekeerring type wa -        25 x  47 x  7</v>
      </c>
    </row>
    <row r="782" spans="6:8" x14ac:dyDescent="0.25">
      <c r="F782" s="6">
        <v>50717280</v>
      </c>
      <c r="G782" t="s">
        <v>1744</v>
      </c>
      <c r="H782" t="str">
        <f t="shared" si="13"/>
        <v>Afdichtdop VK 90 x 10   mm</v>
      </c>
    </row>
    <row r="783" spans="6:8" x14ac:dyDescent="0.25">
      <c r="F783" s="6">
        <v>50703270</v>
      </c>
      <c r="G783" t="s">
        <v>1745</v>
      </c>
      <c r="H783" t="str">
        <f t="shared" si="13"/>
        <v>NBR o-ring    70 shore        25,07 x 2,62 mm</v>
      </c>
    </row>
    <row r="784" spans="6:8" x14ac:dyDescent="0.25">
      <c r="F784" s="6">
        <v>50704010</v>
      </c>
      <c r="G784" t="s">
        <v>1746</v>
      </c>
      <c r="H784" t="str">
        <f t="shared" si="13"/>
        <v>NBR o-ring    70 shore        164,07 x 3,53 mm (FDL 81-41)</v>
      </c>
    </row>
    <row r="785" spans="6:8" x14ac:dyDescent="0.25">
      <c r="F785" s="6">
        <v>50715320</v>
      </c>
      <c r="G785" t="s">
        <v>1747</v>
      </c>
      <c r="H785" t="str">
        <f t="shared" si="13"/>
        <v>Oliekeerring type wa -        35 x  52 x 10</v>
      </c>
    </row>
    <row r="786" spans="6:8" x14ac:dyDescent="0.25">
      <c r="F786" s="6">
        <v>50703855</v>
      </c>
      <c r="G786" t="s">
        <v>1748</v>
      </c>
      <c r="H786" t="str">
        <f t="shared" si="13"/>
        <v>NBR o-ring    70 shore        118    x 3    mm</v>
      </c>
    </row>
    <row r="787" spans="6:8" x14ac:dyDescent="0.25">
      <c r="F787" s="6">
        <v>50704062</v>
      </c>
      <c r="G787" t="s">
        <v>1749</v>
      </c>
      <c r="H787" t="str">
        <f t="shared" si="13"/>
        <v>NBR o-ring    70 shore        195    x 4,00 mm</v>
      </c>
    </row>
    <row r="788" spans="6:8" x14ac:dyDescent="0.25">
      <c r="F788" s="6">
        <v>50704090</v>
      </c>
      <c r="G788" t="s">
        <v>1750</v>
      </c>
      <c r="H788" t="str">
        <f t="shared" si="13"/>
        <v>NBR o-ring    70 shore        319,3  x 5,7  mm</v>
      </c>
    </row>
    <row r="789" spans="6:8" x14ac:dyDescent="0.25">
      <c r="F789" s="6">
        <v>50703840</v>
      </c>
      <c r="G789" t="s">
        <v>1751</v>
      </c>
      <c r="H789" t="str">
        <f t="shared" si="13"/>
        <v>NBR o-ring    70 shore        114,50 x 3    mm</v>
      </c>
    </row>
    <row r="790" spans="6:8" x14ac:dyDescent="0.25">
      <c r="F790" s="6">
        <v>50701755</v>
      </c>
      <c r="G790" t="s">
        <v>1752</v>
      </c>
      <c r="H790" t="str">
        <f t="shared" si="13"/>
        <v>Viton  o-ring 75 shore        177,0 x 3,53 mm  WILO-IL</v>
      </c>
    </row>
    <row r="791" spans="6:8" x14ac:dyDescent="0.25">
      <c r="F791" s="6">
        <v>50715300</v>
      </c>
      <c r="G791" t="s">
        <v>1753</v>
      </c>
      <c r="H791" t="str">
        <f t="shared" si="13"/>
        <v>Oliekeerring type wa -        35 x  50 x  7</v>
      </c>
    </row>
    <row r="792" spans="6:8" x14ac:dyDescent="0.25">
      <c r="F792" s="6">
        <v>50701560</v>
      </c>
      <c r="G792" t="s">
        <v>1754</v>
      </c>
      <c r="H792" t="str">
        <f t="shared" si="13"/>
        <v>Viton  o-ring 80 shore        50,4  x 3,53 mm</v>
      </c>
    </row>
    <row r="793" spans="6:8" x14ac:dyDescent="0.25">
      <c r="F793" s="6">
        <v>50701435</v>
      </c>
      <c r="G793" t="s">
        <v>1755</v>
      </c>
      <c r="H793" t="str">
        <f t="shared" si="13"/>
        <v>Viton  o-ring 75 shore        34,52 x 3,53 mm</v>
      </c>
    </row>
    <row r="794" spans="6:8" x14ac:dyDescent="0.25">
      <c r="F794" s="6">
        <v>50701620</v>
      </c>
      <c r="G794" t="s">
        <v>1756</v>
      </c>
      <c r="H794" t="str">
        <f t="shared" si="13"/>
        <v>Viton  o-ring 80 shore        78    x 3    mm</v>
      </c>
    </row>
    <row r="795" spans="6:8" x14ac:dyDescent="0.25">
      <c r="F795" s="6">
        <v>50715720</v>
      </c>
      <c r="G795" t="s">
        <v>1757</v>
      </c>
      <c r="H795" t="str">
        <f t="shared" si="13"/>
        <v>Oliekeerring type wa -        50 x  80 x 10</v>
      </c>
    </row>
    <row r="796" spans="6:8" x14ac:dyDescent="0.25">
      <c r="F796" s="6">
        <v>50712420</v>
      </c>
      <c r="G796" t="s">
        <v>1758</v>
      </c>
      <c r="H796" t="str">
        <f t="shared" si="13"/>
        <v>Pakking DN 200  pn10/16       273 x 220 x 3 mm SBR/NR-rubber</v>
      </c>
    </row>
    <row r="797" spans="6:8" x14ac:dyDescent="0.25">
      <c r="F797" s="6">
        <v>50707050</v>
      </c>
      <c r="G797" t="s">
        <v>1759</v>
      </c>
      <c r="H797" t="str">
        <f t="shared" si="13"/>
        <v>Sentinel X plaatpakking        40 x  50 x 2 mm SV-serie</v>
      </c>
    </row>
    <row r="798" spans="6:8" x14ac:dyDescent="0.25">
      <c r="F798" s="6">
        <v>50715760</v>
      </c>
      <c r="G798" t="s">
        <v>1760</v>
      </c>
      <c r="H798" t="str">
        <f t="shared" si="13"/>
        <v>Oliekeerring type wa -        60 x  80 x 10</v>
      </c>
    </row>
    <row r="799" spans="6:8" x14ac:dyDescent="0.25">
      <c r="F799" s="6">
        <v>50715160</v>
      </c>
      <c r="G799" t="s">
        <v>1761</v>
      </c>
      <c r="H799" t="str">
        <f t="shared" si="13"/>
        <v>Oliekeerring type was-        30 x  55 x  7</v>
      </c>
    </row>
    <row r="800" spans="6:8" x14ac:dyDescent="0.25">
      <c r="F800" s="6">
        <v>50701140</v>
      </c>
      <c r="G800" t="s">
        <v>1762</v>
      </c>
      <c r="H800" t="str">
        <f t="shared" si="13"/>
        <v>Viton  o-ring 80 shore        20    x 3    mm</v>
      </c>
    </row>
    <row r="801" spans="6:8" x14ac:dyDescent="0.25">
      <c r="F801" s="6">
        <v>50703600</v>
      </c>
      <c r="G801" t="s">
        <v>1763</v>
      </c>
      <c r="H801" t="str">
        <f t="shared" si="13"/>
        <v>NBR o-ring    70 shore        37,69 x 3,53 mm (klep W155)</v>
      </c>
    </row>
    <row r="802" spans="6:8" x14ac:dyDescent="0.25">
      <c r="F802" s="6">
        <v>50703395</v>
      </c>
      <c r="G802" t="s">
        <v>1764</v>
      </c>
      <c r="H802" t="str">
        <f t="shared" si="13"/>
        <v>NBR o-ring    70 shore        32,5  x 3,6  mm</v>
      </c>
    </row>
    <row r="803" spans="6:8" x14ac:dyDescent="0.25">
      <c r="F803" s="6">
        <v>50705505</v>
      </c>
      <c r="G803" t="s">
        <v>1765</v>
      </c>
      <c r="H803" t="str">
        <f t="shared" si="13"/>
        <v>EPDM o-ring   70 shore        124,30 x 5,70 mm</v>
      </c>
    </row>
    <row r="804" spans="6:8" x14ac:dyDescent="0.25">
      <c r="F804" s="6">
        <v>50705309</v>
      </c>
      <c r="G804" t="s">
        <v>1766</v>
      </c>
      <c r="H804" t="str">
        <f t="shared" si="13"/>
        <v>EPDM o-ring   70 shore         44,04 x 3,53 mm</v>
      </c>
    </row>
    <row r="805" spans="6:8" x14ac:dyDescent="0.25">
      <c r="F805" s="6">
        <v>50703660</v>
      </c>
      <c r="G805" t="s">
        <v>1767</v>
      </c>
      <c r="H805" t="str">
        <f t="shared" si="13"/>
        <v>NBR o-ring    70 shore        54    x  3,5 mm (espa silen)</v>
      </c>
    </row>
    <row r="806" spans="6:8" x14ac:dyDescent="0.25">
      <c r="F806" s="6">
        <v>50701795</v>
      </c>
      <c r="G806" t="s">
        <v>1768</v>
      </c>
      <c r="H806" t="str">
        <f t="shared" si="13"/>
        <v>Viton  o-ring 75 shore        225,0 x 3,50 mm  WILO-IL</v>
      </c>
    </row>
    <row r="807" spans="6:8" x14ac:dyDescent="0.25">
      <c r="F807" s="6">
        <v>50701845</v>
      </c>
      <c r="G807" t="s">
        <v>1769</v>
      </c>
      <c r="H807" t="str">
        <f t="shared" si="13"/>
        <v>Viton  o-ring 75 shore        280,0 x 5,00 mm  WILO-IL</v>
      </c>
    </row>
    <row r="808" spans="6:8" x14ac:dyDescent="0.25">
      <c r="F808" s="6">
        <v>50712220</v>
      </c>
      <c r="G808" t="s">
        <v>1770</v>
      </c>
      <c r="H808" t="str">
        <f t="shared" si="13"/>
        <v>Pakking DN 200  pn10/16       273 x 220 x 2 mm Aramide-vezel</v>
      </c>
    </row>
    <row r="809" spans="6:8" x14ac:dyDescent="0.25">
      <c r="F809" s="6">
        <v>50715340</v>
      </c>
      <c r="G809" t="s">
        <v>1771</v>
      </c>
      <c r="H809" t="str">
        <f t="shared" si="13"/>
        <v>Oliekeerring type wa -        35 x 55 x 8 Enmix motorz.</v>
      </c>
    </row>
    <row r="810" spans="6:8" x14ac:dyDescent="0.25">
      <c r="F810" s="6">
        <v>50703778</v>
      </c>
      <c r="G810" t="s">
        <v>1772</v>
      </c>
      <c r="H810" t="str">
        <f t="shared" si="13"/>
        <v>NBR o-ring    70 shore         98,02 x 3,53 mm (oa. SV33)</v>
      </c>
    </row>
    <row r="811" spans="6:8" x14ac:dyDescent="0.25">
      <c r="F811" s="6">
        <v>50701712</v>
      </c>
      <c r="G811" t="s">
        <v>1773</v>
      </c>
      <c r="H811" t="str">
        <f t="shared" si="13"/>
        <v>Viton  o-ring 80 shore        123,42 x 3,53 mm  SV2-4</v>
      </c>
    </row>
    <row r="812" spans="6:8" x14ac:dyDescent="0.25">
      <c r="F812" s="6">
        <v>50701600</v>
      </c>
      <c r="G812" t="s">
        <v>1774</v>
      </c>
      <c r="H812" t="str">
        <f t="shared" si="13"/>
        <v>Viton  o-ring 80 shore        63    x 3    mm</v>
      </c>
    </row>
    <row r="813" spans="6:8" x14ac:dyDescent="0.25">
      <c r="F813" s="6">
        <v>50701380</v>
      </c>
      <c r="G813" t="s">
        <v>1775</v>
      </c>
      <c r="H813" t="str">
        <f t="shared" si="13"/>
        <v>Viton  o-ring 80 shore        30    x 4    mm</v>
      </c>
    </row>
    <row r="814" spans="6:8" x14ac:dyDescent="0.25">
      <c r="F814" s="6">
        <v>50715140</v>
      </c>
      <c r="G814" t="s">
        <v>1776</v>
      </c>
      <c r="H814" t="str">
        <f t="shared" si="13"/>
        <v>Oliekeerring type wa -        30 x  52 x  7</v>
      </c>
    </row>
    <row r="815" spans="6:8" x14ac:dyDescent="0.25">
      <c r="F815" s="6">
        <v>50703770</v>
      </c>
      <c r="G815" t="s">
        <v>1777</v>
      </c>
      <c r="H815" t="str">
        <f t="shared" si="13"/>
        <v>NBR o-ring    70 shore         92    x 3,53 mm (FDL 81-41)</v>
      </c>
    </row>
    <row r="816" spans="6:8" x14ac:dyDescent="0.25">
      <c r="F816" s="6">
        <v>50703820</v>
      </c>
      <c r="G816" t="s">
        <v>1778</v>
      </c>
      <c r="H816" t="str">
        <f t="shared" si="13"/>
        <v>NBR o-ring    70 shore        105    x 3    mm</v>
      </c>
    </row>
    <row r="817" spans="6:8" x14ac:dyDescent="0.25">
      <c r="F817" s="6">
        <v>50703870</v>
      </c>
      <c r="G817" t="s">
        <v>1779</v>
      </c>
      <c r="H817" t="str">
        <f t="shared" si="13"/>
        <v>NBR o-ring    70 shore        123,42 x 3,53 mm (SV2-4)</v>
      </c>
    </row>
    <row r="818" spans="6:8" x14ac:dyDescent="0.25">
      <c r="F818" s="6">
        <v>50704066</v>
      </c>
      <c r="G818" t="s">
        <v>1780</v>
      </c>
      <c r="H818" t="str">
        <f t="shared" si="13"/>
        <v>NBR o-ring    70 shore        219,30 x 5,70 mm oa. TBF50-75</v>
      </c>
    </row>
    <row r="819" spans="6:8" x14ac:dyDescent="0.25">
      <c r="F819" s="6">
        <v>50703860</v>
      </c>
      <c r="G819" t="s">
        <v>1781</v>
      </c>
      <c r="H819" t="str">
        <f t="shared" si="13"/>
        <v>NBR o-ring    70 shore        118    x 6    mm</v>
      </c>
    </row>
    <row r="820" spans="6:8" x14ac:dyDescent="0.25">
      <c r="F820" s="6">
        <v>50715100</v>
      </c>
      <c r="G820" t="s">
        <v>1782</v>
      </c>
      <c r="H820" t="str">
        <f t="shared" si="13"/>
        <v>Oliekeerring type was-        30 x  50 x  7</v>
      </c>
    </row>
    <row r="821" spans="6:8" x14ac:dyDescent="0.25">
      <c r="F821" s="6">
        <v>50715740</v>
      </c>
      <c r="G821" t="s">
        <v>1783</v>
      </c>
      <c r="H821" t="str">
        <f t="shared" si="13"/>
        <v>Oliekeerring type wa -        60 x  72 x  8</v>
      </c>
    </row>
    <row r="822" spans="6:8" x14ac:dyDescent="0.25">
      <c r="F822" s="6">
        <v>50715500</v>
      </c>
      <c r="G822" t="s">
        <v>1784</v>
      </c>
      <c r="H822" t="str">
        <f t="shared" si="13"/>
        <v>Oliekeerring type wa -        40 x 60 x 7 Enmix holle as</v>
      </c>
    </row>
    <row r="823" spans="6:8" x14ac:dyDescent="0.25">
      <c r="F823" s="6">
        <v>50714240</v>
      </c>
      <c r="G823" t="s">
        <v>1785</v>
      </c>
      <c r="H823" t="str">
        <f t="shared" si="13"/>
        <v>Oliekeerring type wa -        15 x  26 x  7</v>
      </c>
    </row>
    <row r="824" spans="6:8" x14ac:dyDescent="0.25">
      <c r="F824" s="6">
        <v>50715120</v>
      </c>
      <c r="G824" t="s">
        <v>1786</v>
      </c>
      <c r="H824" t="str">
        <f t="shared" si="13"/>
        <v>Oliekeerring type wa -        30 x  50 x  8</v>
      </c>
    </row>
    <row r="825" spans="6:8" x14ac:dyDescent="0.25">
      <c r="F825" s="6">
        <v>50700620</v>
      </c>
      <c r="G825" t="s">
        <v>1787</v>
      </c>
      <c r="H825" t="str">
        <f t="shared" si="13"/>
        <v>Siemens packing box 10mm      tbv. VVF/VXF</v>
      </c>
    </row>
    <row r="826" spans="6:8" x14ac:dyDescent="0.25">
      <c r="F826" s="6">
        <v>50701180</v>
      </c>
      <c r="G826" t="s">
        <v>1788</v>
      </c>
      <c r="H826" t="str">
        <f t="shared" si="13"/>
        <v>Viton  o-ring 80 shore        22    x 2,50 mm</v>
      </c>
    </row>
    <row r="827" spans="6:8" x14ac:dyDescent="0.25">
      <c r="F827" s="6">
        <v>50701120</v>
      </c>
      <c r="G827" t="s">
        <v>1789</v>
      </c>
      <c r="H827" t="str">
        <f t="shared" si="13"/>
        <v>Viton  o-ring 80 shore        15,6  x 1,78 mm</v>
      </c>
    </row>
    <row r="828" spans="6:8" x14ac:dyDescent="0.25">
      <c r="F828" s="6">
        <v>50701440</v>
      </c>
      <c r="G828" t="s">
        <v>1790</v>
      </c>
      <c r="H828" t="str">
        <f t="shared" si="13"/>
        <v>Viton  o-ring 80 shore        35    x 4    mm</v>
      </c>
    </row>
    <row r="829" spans="6:8" x14ac:dyDescent="0.25">
      <c r="F829" s="6">
        <v>50701460</v>
      </c>
      <c r="G829" t="s">
        <v>1791</v>
      </c>
      <c r="H829" t="str">
        <f t="shared" si="13"/>
        <v>Viton  o-ring 80 shore        36    x 4    mm</v>
      </c>
    </row>
    <row r="830" spans="6:8" x14ac:dyDescent="0.25">
      <c r="F830" s="6">
        <v>50704000</v>
      </c>
      <c r="G830" t="s">
        <v>1792</v>
      </c>
      <c r="H830" t="str">
        <f t="shared" si="13"/>
        <v>NBR o-ring    70 shore        158,41 x 2,62 mm</v>
      </c>
    </row>
    <row r="831" spans="6:8" x14ac:dyDescent="0.25">
      <c r="F831" s="6">
        <v>50703460</v>
      </c>
      <c r="G831" t="s">
        <v>1793</v>
      </c>
      <c r="H831" t="str">
        <f t="shared" si="13"/>
        <v>NBR o-ring    70 shore        34    x 4,5  mm</v>
      </c>
    </row>
    <row r="832" spans="6:8" x14ac:dyDescent="0.25">
      <c r="F832" s="6">
        <v>50703360</v>
      </c>
      <c r="G832" t="s">
        <v>1794</v>
      </c>
      <c r="H832" t="str">
        <f t="shared" si="13"/>
        <v>NBR o-ring    70 shore        31    x 3,5  mm</v>
      </c>
    </row>
    <row r="833" spans="6:8" x14ac:dyDescent="0.25">
      <c r="F833" s="6">
        <v>50714680</v>
      </c>
      <c r="G833" t="s">
        <v>1795</v>
      </c>
      <c r="H833" t="str">
        <f t="shared" si="13"/>
        <v>Oliekeerring type wa -        24 x  40 x  7</v>
      </c>
    </row>
    <row r="834" spans="6:8" x14ac:dyDescent="0.25">
      <c r="F834" s="6">
        <v>50715800</v>
      </c>
      <c r="G834" t="s">
        <v>1796</v>
      </c>
      <c r="H834" t="str">
        <f t="shared" si="13"/>
        <v>Oliekeerring type was-        65 x  90 x 10</v>
      </c>
    </row>
    <row r="835" spans="6:8" x14ac:dyDescent="0.25">
      <c r="F835" s="6">
        <v>50708310</v>
      </c>
      <c r="G835" t="s">
        <v>1797</v>
      </c>
      <c r="H835" t="str">
        <f t="shared" si="13"/>
        <v>NBR rubberring zonder inlage  110 x 131 x 3   mm</v>
      </c>
    </row>
    <row r="836" spans="6:8" x14ac:dyDescent="0.25">
      <c r="F836" s="6">
        <v>50701500</v>
      </c>
      <c r="G836" t="s">
        <v>1798</v>
      </c>
      <c r="H836" t="str">
        <f t="shared" si="13"/>
        <v>Viton  o-ring 80 shore        40,87 x 3,53 mm</v>
      </c>
    </row>
    <row r="837" spans="6:8" x14ac:dyDescent="0.25">
      <c r="F837" s="6">
        <v>50704080</v>
      </c>
      <c r="G837" t="s">
        <v>1799</v>
      </c>
      <c r="H837" t="str">
        <f t="shared" si="13"/>
        <v>NBR o-ring    70 shore        247,01 x 5,33 mm (SHE65-160)</v>
      </c>
    </row>
    <row r="838" spans="6:8" x14ac:dyDescent="0.25">
      <c r="F838" s="6">
        <v>50714300</v>
      </c>
      <c r="G838" t="s">
        <v>1800</v>
      </c>
      <c r="H838" t="str">
        <f t="shared" si="13"/>
        <v>Oliekeerring type wa -        15 x  32 x  7</v>
      </c>
    </row>
    <row r="839" spans="6:8" x14ac:dyDescent="0.25">
      <c r="F839" s="6">
        <v>50715380</v>
      </c>
      <c r="G839" t="s">
        <v>1801</v>
      </c>
      <c r="H839" t="str">
        <f t="shared" si="13"/>
        <v>Oliekeerring type wa -        35 x  62 x 10</v>
      </c>
    </row>
    <row r="840" spans="6:8" x14ac:dyDescent="0.25">
      <c r="F840" s="6">
        <v>50703630</v>
      </c>
      <c r="G840" t="s">
        <v>1802</v>
      </c>
      <c r="H840" t="str">
        <f t="shared" ref="H840:H903" si="14">IF(I840="",G840,I840)</f>
        <v>NBR o-ring    70 shore        44,45 x 3,53 mm</v>
      </c>
    </row>
    <row r="841" spans="6:8" x14ac:dyDescent="0.25">
      <c r="F841" s="6">
        <v>50705700</v>
      </c>
      <c r="G841" t="s">
        <v>1803</v>
      </c>
      <c r="H841" t="str">
        <f t="shared" si="14"/>
        <v>EPDM o-ring   70 shore        209,14 x 3,53 mm  (FCE)</v>
      </c>
    </row>
    <row r="842" spans="6:8" x14ac:dyDescent="0.25">
      <c r="F842" s="6">
        <v>50701520</v>
      </c>
      <c r="G842" t="s">
        <v>1804</v>
      </c>
      <c r="H842" t="str">
        <f t="shared" si="14"/>
        <v>Viton  o-ring 80 shore        40,95 x 2,62 mm</v>
      </c>
    </row>
    <row r="843" spans="6:8" x14ac:dyDescent="0.25">
      <c r="F843" s="6">
        <v>50717140</v>
      </c>
      <c r="G843" t="s">
        <v>1805</v>
      </c>
      <c r="H843" t="str">
        <f t="shared" si="14"/>
        <v>Afdichtdop VK 72 x  9   mm</v>
      </c>
    </row>
    <row r="844" spans="6:8" x14ac:dyDescent="0.25">
      <c r="F844" s="6">
        <v>50717200</v>
      </c>
      <c r="G844" t="s">
        <v>1806</v>
      </c>
      <c r="H844" t="str">
        <f t="shared" si="14"/>
        <v>Afdichtdop VK 80 x 12   mm</v>
      </c>
    </row>
    <row r="845" spans="6:8" x14ac:dyDescent="0.25">
      <c r="F845" s="6">
        <v>50716390</v>
      </c>
      <c r="G845" t="s">
        <v>1807</v>
      </c>
      <c r="H845" t="str">
        <f t="shared" si="14"/>
        <v>Oliekeerring type wa -       125 x 140 x 10</v>
      </c>
    </row>
    <row r="846" spans="6:8" x14ac:dyDescent="0.25">
      <c r="F846" s="6">
        <v>50701826</v>
      </c>
      <c r="G846" t="s">
        <v>1808</v>
      </c>
      <c r="H846" t="str">
        <f t="shared" si="14"/>
        <v>Viton  o-ring 75 shore        265   x 4    mm</v>
      </c>
    </row>
    <row r="847" spans="6:8" x14ac:dyDescent="0.25">
      <c r="F847" s="6">
        <v>50703624</v>
      </c>
      <c r="G847" t="s">
        <v>1809</v>
      </c>
      <c r="H847" t="str">
        <f t="shared" si="14"/>
        <v>NBR o-ring    70 shore        41,4  x 5,33 mm</v>
      </c>
    </row>
    <row r="848" spans="6:8" x14ac:dyDescent="0.25">
      <c r="F848" s="6">
        <v>50703850</v>
      </c>
      <c r="G848" t="s">
        <v>1810</v>
      </c>
      <c r="H848" t="str">
        <f t="shared" si="14"/>
        <v>NBR o-ring    70 shore        116    x 3    mm</v>
      </c>
    </row>
    <row r="849" spans="6:8" x14ac:dyDescent="0.25">
      <c r="F849" s="6">
        <v>50702190</v>
      </c>
      <c r="G849" t="s">
        <v>1811</v>
      </c>
      <c r="H849" t="str">
        <f t="shared" si="14"/>
        <v>NBR v-ring rechte rug         type A 18 mm</v>
      </c>
    </row>
    <row r="850" spans="6:8" x14ac:dyDescent="0.25">
      <c r="F850" s="6">
        <v>50700600</v>
      </c>
      <c r="G850" t="s">
        <v>1812</v>
      </c>
      <c r="H850" t="str">
        <f t="shared" si="14"/>
        <v>Siemens packing box 14mm      tbv. VVF/VXF</v>
      </c>
    </row>
    <row r="851" spans="6:8" x14ac:dyDescent="0.25">
      <c r="F851" s="6">
        <v>50715700</v>
      </c>
      <c r="G851" t="s">
        <v>1813</v>
      </c>
      <c r="H851" t="str">
        <f t="shared" si="14"/>
        <v>Oliekeerring type wa -        50 x  72 x  8</v>
      </c>
    </row>
    <row r="852" spans="6:8" x14ac:dyDescent="0.25">
      <c r="F852" s="6">
        <v>50712230</v>
      </c>
      <c r="G852" t="s">
        <v>1814</v>
      </c>
      <c r="H852" t="str">
        <f t="shared" si="14"/>
        <v>Pakking DN 250  pn16          273 x 329 x 2 mm Aramide-vezel</v>
      </c>
    </row>
    <row r="853" spans="6:8" x14ac:dyDescent="0.25">
      <c r="F853" s="6">
        <v>50701700</v>
      </c>
      <c r="G853" t="s">
        <v>1815</v>
      </c>
      <c r="H853" t="str">
        <f t="shared" si="14"/>
        <v>Viton  o-ring 80 shore        120   x 3    mm (hon 150)</v>
      </c>
    </row>
    <row r="854" spans="6:8" x14ac:dyDescent="0.25">
      <c r="F854" s="6">
        <v>50701660</v>
      </c>
      <c r="G854" t="s">
        <v>1816</v>
      </c>
      <c r="H854" t="str">
        <f t="shared" si="14"/>
        <v>Viton  o-ring 80 shore        85,32 x 3,5  mm</v>
      </c>
    </row>
    <row r="855" spans="6:8" x14ac:dyDescent="0.25">
      <c r="F855" s="6">
        <v>50703700</v>
      </c>
      <c r="G855" t="s">
        <v>1817</v>
      </c>
      <c r="H855" t="str">
        <f t="shared" si="14"/>
        <v>NBR o-ring    70 shore        66    x 3,5  mm</v>
      </c>
    </row>
    <row r="856" spans="6:8" x14ac:dyDescent="0.25">
      <c r="F856" s="6">
        <v>50706560</v>
      </c>
      <c r="G856" t="s">
        <v>1818</v>
      </c>
      <c r="H856" t="str">
        <f t="shared" si="14"/>
        <v>NBR snoer     70 shore        5,0  mm</v>
      </c>
    </row>
    <row r="857" spans="6:8" x14ac:dyDescent="0.25">
      <c r="F857" s="6">
        <v>50703620</v>
      </c>
      <c r="G857" t="s">
        <v>1819</v>
      </c>
      <c r="H857" t="str">
        <f t="shared" si="14"/>
        <v>NBR o-ring    70 shore        39,69 x 3,53 mm (klep T77/T88)</v>
      </c>
    </row>
    <row r="858" spans="6:8" x14ac:dyDescent="0.25">
      <c r="F858" s="6">
        <v>50705740</v>
      </c>
      <c r="G858" t="s">
        <v>1820</v>
      </c>
      <c r="H858" t="str">
        <f t="shared" si="14"/>
        <v>EPDM o-ring   70 shore        221,93 x 2,62 mm  (FCE)</v>
      </c>
    </row>
    <row r="859" spans="6:8" x14ac:dyDescent="0.25">
      <c r="F859" s="6">
        <v>50705166</v>
      </c>
      <c r="G859" t="s">
        <v>1821</v>
      </c>
      <c r="H859" t="str">
        <f t="shared" si="14"/>
        <v>EPDM o-ring   70 shore         17,00 x 2,00 mm</v>
      </c>
    </row>
    <row r="860" spans="6:8" x14ac:dyDescent="0.25">
      <c r="F860" s="6">
        <v>50715840</v>
      </c>
      <c r="G860" t="s">
        <v>1822</v>
      </c>
      <c r="H860" t="str">
        <f t="shared" si="14"/>
        <v>Oliekeerring type was-        65 x 100 x 10</v>
      </c>
    </row>
    <row r="861" spans="6:8" x14ac:dyDescent="0.25">
      <c r="F861" s="6">
        <v>50715318</v>
      </c>
      <c r="G861" t="s">
        <v>1823</v>
      </c>
      <c r="H861" t="str">
        <f t="shared" si="14"/>
        <v>Oliekeerring type wa -        35 x  52 x  7</v>
      </c>
    </row>
    <row r="862" spans="6:8" x14ac:dyDescent="0.25">
      <c r="F862" s="6">
        <v>50714520</v>
      </c>
      <c r="G862" t="s">
        <v>1824</v>
      </c>
      <c r="H862" t="str">
        <f t="shared" si="14"/>
        <v>Oliekeerring type wa -        20 x  40 x 10</v>
      </c>
    </row>
    <row r="863" spans="6:8" x14ac:dyDescent="0.25">
      <c r="F863" s="6">
        <v>50706850</v>
      </c>
      <c r="G863" t="s">
        <v>1825</v>
      </c>
      <c r="H863" t="str">
        <f t="shared" si="14"/>
        <v>Silicone ring 130 x 110 x 3mm</v>
      </c>
    </row>
    <row r="864" spans="6:8" x14ac:dyDescent="0.25">
      <c r="F864" s="6">
        <v>50704067</v>
      </c>
      <c r="G864" t="s">
        <v>1826</v>
      </c>
      <c r="H864" t="str">
        <f t="shared" si="14"/>
        <v>NBR o-ring    70 shore        220,00 x 4,00 mm Grundf. LM/LP</v>
      </c>
    </row>
    <row r="865" spans="6:8" x14ac:dyDescent="0.25">
      <c r="F865" s="6">
        <v>50703780</v>
      </c>
      <c r="G865" t="s">
        <v>1827</v>
      </c>
      <c r="H865" t="str">
        <f t="shared" si="14"/>
        <v>NBR o-ring    70 shore        101    x 3    mm</v>
      </c>
    </row>
    <row r="866" spans="6:8" x14ac:dyDescent="0.25">
      <c r="F866" s="6">
        <v>50701360</v>
      </c>
      <c r="G866" t="s">
        <v>1828</v>
      </c>
      <c r="H866" t="str">
        <f t="shared" si="14"/>
        <v>Viton  o-ring 75 shore        29,75 x 3,53 mm</v>
      </c>
    </row>
    <row r="867" spans="6:8" x14ac:dyDescent="0.25">
      <c r="F867" s="6">
        <v>50700420</v>
      </c>
      <c r="G867" t="s">
        <v>1829</v>
      </c>
      <c r="H867" t="str">
        <f t="shared" si="14"/>
        <v>Centra asafdichting           o-ring 24x5,5 fpm 80</v>
      </c>
    </row>
    <row r="868" spans="6:8" x14ac:dyDescent="0.25">
      <c r="F868" s="6">
        <v>50703278</v>
      </c>
      <c r="G868" t="s">
        <v>1830</v>
      </c>
      <c r="H868" t="str">
        <f t="shared" si="14"/>
        <v>NBR o-ring    70 shore        26    x 1,2  mm</v>
      </c>
    </row>
    <row r="869" spans="6:8" x14ac:dyDescent="0.25">
      <c r="F869" s="6">
        <v>50706800</v>
      </c>
      <c r="G869" t="s">
        <v>1831</v>
      </c>
      <c r="H869" t="str">
        <f t="shared" si="14"/>
        <v>Silicone ring  58 x  25 x 3mm</v>
      </c>
    </row>
    <row r="870" spans="6:8" x14ac:dyDescent="0.25">
      <c r="F870" s="6">
        <v>50717100</v>
      </c>
      <c r="G870" t="s">
        <v>1832</v>
      </c>
      <c r="H870" t="str">
        <f t="shared" si="14"/>
        <v>Afdichtdop VK 45 x  7   mm</v>
      </c>
    </row>
    <row r="871" spans="6:8" x14ac:dyDescent="0.25">
      <c r="F871" s="6">
        <v>50704071</v>
      </c>
      <c r="G871" t="s">
        <v>1833</v>
      </c>
      <c r="H871" t="str">
        <f t="shared" si="14"/>
        <v>NBR o-ring    70 shore        229,30 x 5,70 mm</v>
      </c>
    </row>
    <row r="872" spans="6:8" x14ac:dyDescent="0.25">
      <c r="F872" s="6">
        <v>50705990</v>
      </c>
      <c r="G872" t="s">
        <v>1834</v>
      </c>
      <c r="H872" t="str">
        <f t="shared" si="14"/>
        <v>EPDM o-ring VULC              310,00 x 6,00 mm</v>
      </c>
    </row>
    <row r="873" spans="6:8" x14ac:dyDescent="0.25">
      <c r="F873" s="6">
        <v>50700520</v>
      </c>
      <c r="G873" t="s">
        <v>1835</v>
      </c>
      <c r="H873" t="str">
        <f t="shared" si="14"/>
        <v>Centra pakkingset DN 125-200</v>
      </c>
    </row>
    <row r="874" spans="6:8" x14ac:dyDescent="0.25">
      <c r="F874" s="6">
        <v>50701400</v>
      </c>
      <c r="G874" t="s">
        <v>1836</v>
      </c>
      <c r="H874" t="str">
        <f t="shared" si="14"/>
        <v>Viton  o-ring 80 shore        31    x 4    mm</v>
      </c>
    </row>
    <row r="875" spans="6:8" x14ac:dyDescent="0.25">
      <c r="F875" s="6">
        <v>50701300</v>
      </c>
      <c r="G875" t="s">
        <v>1837</v>
      </c>
      <c r="H875" t="str">
        <f t="shared" si="14"/>
        <v>Viton  o-ring 80 shore        28    x 3    mm</v>
      </c>
    </row>
    <row r="876" spans="6:8" x14ac:dyDescent="0.25">
      <c r="F876" s="6">
        <v>50704040</v>
      </c>
      <c r="G876" t="s">
        <v>1838</v>
      </c>
      <c r="H876" t="str">
        <f t="shared" si="14"/>
        <v>NBR o-ring    70 shore        189,87 x 5,33 mm</v>
      </c>
    </row>
    <row r="877" spans="6:8" x14ac:dyDescent="0.25">
      <c r="F877" s="6">
        <v>50703420</v>
      </c>
      <c r="G877" t="s">
        <v>1839</v>
      </c>
      <c r="H877" t="str">
        <f t="shared" si="14"/>
        <v>NBR o-ring    70 shore        33    x 2,62 mm</v>
      </c>
    </row>
    <row r="878" spans="6:8" x14ac:dyDescent="0.25">
      <c r="F878" s="6">
        <v>50703775</v>
      </c>
      <c r="G878" t="s">
        <v>1840</v>
      </c>
      <c r="H878" t="str">
        <f t="shared" si="14"/>
        <v>NBR o-ring    70 shore         95    x 5,3  mm</v>
      </c>
    </row>
    <row r="879" spans="6:8" x14ac:dyDescent="0.25">
      <c r="F879" s="6">
        <v>50703760</v>
      </c>
      <c r="G879" t="s">
        <v>1841</v>
      </c>
      <c r="H879" t="str">
        <f t="shared" si="14"/>
        <v>NBR o-ring    70 shore        85,32 x 3,53 mm</v>
      </c>
    </row>
    <row r="880" spans="6:8" x14ac:dyDescent="0.25">
      <c r="F880" s="6">
        <v>50706520</v>
      </c>
      <c r="G880" t="s">
        <v>1842</v>
      </c>
      <c r="H880" t="str">
        <f t="shared" si="14"/>
        <v>NBR snoer     70 shore        3,2  mm</v>
      </c>
    </row>
    <row r="881" spans="6:8" x14ac:dyDescent="0.25">
      <c r="F881" s="6">
        <v>50703890</v>
      </c>
      <c r="G881" t="s">
        <v>1843</v>
      </c>
      <c r="H881" t="str">
        <f t="shared" si="14"/>
        <v>NBR o-ring    70 shore        129,2  x 5,7  mm</v>
      </c>
    </row>
    <row r="882" spans="6:8" x14ac:dyDescent="0.25">
      <c r="F882" s="6">
        <v>50701100</v>
      </c>
      <c r="G882" t="s">
        <v>1844</v>
      </c>
      <c r="H882" t="str">
        <f t="shared" si="14"/>
        <v>Viton  o-ring 80 shore        12    x 2    mm</v>
      </c>
    </row>
    <row r="883" spans="6:8" x14ac:dyDescent="0.25">
      <c r="F883" s="6">
        <v>50700500</v>
      </c>
      <c r="G883" t="s">
        <v>1845</v>
      </c>
      <c r="H883" t="str">
        <f t="shared" si="14"/>
        <v>Centra pakkingset DN 80-100</v>
      </c>
    </row>
    <row r="884" spans="6:8" x14ac:dyDescent="0.25">
      <c r="F884" s="6">
        <v>50715620</v>
      </c>
      <c r="G884" t="s">
        <v>1846</v>
      </c>
      <c r="H884" t="str">
        <f t="shared" si="14"/>
        <v>Oliekeerring type wa -        45 x  72 x  8</v>
      </c>
    </row>
    <row r="885" spans="6:8" x14ac:dyDescent="0.25">
      <c r="F885" s="6">
        <v>50717120</v>
      </c>
      <c r="G885" t="s">
        <v>1847</v>
      </c>
      <c r="H885" t="str">
        <f t="shared" si="14"/>
        <v>Afdichtdop VK 52 x 10   mm</v>
      </c>
    </row>
    <row r="886" spans="6:8" x14ac:dyDescent="0.25">
      <c r="F886" s="6">
        <v>50714540</v>
      </c>
      <c r="G886" t="s">
        <v>1848</v>
      </c>
      <c r="H886" t="str">
        <f t="shared" si="14"/>
        <v>Oliekeerring type wa -        20 x  42 x  6</v>
      </c>
    </row>
    <row r="887" spans="6:8" x14ac:dyDescent="0.25">
      <c r="F887" s="6">
        <v>50700480</v>
      </c>
      <c r="G887" t="s">
        <v>1849</v>
      </c>
      <c r="H887" t="str">
        <f t="shared" si="14"/>
        <v>Centra pakkingset DN 50-65</v>
      </c>
    </row>
    <row r="888" spans="6:8" x14ac:dyDescent="0.25">
      <c r="F888" s="6">
        <v>50701690</v>
      </c>
      <c r="G888" t="s">
        <v>1850</v>
      </c>
      <c r="H888" t="str">
        <f t="shared" si="14"/>
        <v>Viton  o-ring                 110   x 4    mm</v>
      </c>
    </row>
    <row r="889" spans="6:8" x14ac:dyDescent="0.25">
      <c r="F889" s="6">
        <v>50702170</v>
      </c>
      <c r="G889" t="s">
        <v>1851</v>
      </c>
      <c r="H889" t="str">
        <f t="shared" si="14"/>
        <v>NBR v-ring rechte rug         type A 14 mm</v>
      </c>
    </row>
    <row r="890" spans="6:8" x14ac:dyDescent="0.25">
      <c r="F890" s="6">
        <v>50702180</v>
      </c>
      <c r="G890" t="s">
        <v>1852</v>
      </c>
      <c r="H890" t="str">
        <f t="shared" si="14"/>
        <v>NBR v-ring rechte rug         type A 16 mm</v>
      </c>
    </row>
    <row r="891" spans="6:8" x14ac:dyDescent="0.25">
      <c r="F891" s="6">
        <v>50702220</v>
      </c>
      <c r="G891" t="s">
        <v>1853</v>
      </c>
      <c r="H891" t="str">
        <f t="shared" si="14"/>
        <v>NBR v-ring rechte rug         type A 25 mm</v>
      </c>
    </row>
    <row r="892" spans="6:8" x14ac:dyDescent="0.25">
      <c r="F892" s="6">
        <v>50702240</v>
      </c>
      <c r="G892" t="s">
        <v>1854</v>
      </c>
      <c r="H892" t="str">
        <f t="shared" si="14"/>
        <v>NBR v-ring rechte rug         type A 30 mm</v>
      </c>
    </row>
    <row r="893" spans="6:8" x14ac:dyDescent="0.25">
      <c r="F893" s="6">
        <v>50706140</v>
      </c>
      <c r="G893" t="s">
        <v>1855</v>
      </c>
      <c r="H893" t="str">
        <f t="shared" si="14"/>
        <v>Viton  snoer  80 shore        3,53 mm</v>
      </c>
    </row>
    <row r="894" spans="6:8" x14ac:dyDescent="0.25">
      <c r="F894" s="6">
        <v>50703263</v>
      </c>
      <c r="G894" t="s">
        <v>1856</v>
      </c>
      <c r="H894" t="str">
        <f t="shared" si="14"/>
        <v>NBR o-ring    70 shore        23,39 x 3,53 mm</v>
      </c>
    </row>
    <row r="895" spans="6:8" x14ac:dyDescent="0.25">
      <c r="F895" s="6">
        <v>50706500</v>
      </c>
      <c r="G895" t="s">
        <v>1857</v>
      </c>
      <c r="H895" t="str">
        <f t="shared" si="14"/>
        <v>NBR snoer     70 shore        2,4  mm</v>
      </c>
    </row>
    <row r="896" spans="6:8" x14ac:dyDescent="0.25">
      <c r="F896" s="6">
        <v>50714900</v>
      </c>
      <c r="G896" t="s">
        <v>1858</v>
      </c>
      <c r="H896" t="str">
        <f t="shared" si="14"/>
        <v>Oliekeerring type wa -        25 x  62 x  8</v>
      </c>
    </row>
    <row r="897" spans="6:8" x14ac:dyDescent="0.25">
      <c r="F897" s="6">
        <v>50700140</v>
      </c>
      <c r="G897" t="s">
        <v>1859</v>
      </c>
      <c r="H897" t="str">
        <f t="shared" si="14"/>
        <v>Honeywell RVS as t/m NW 150   Ø 12mm / L = 189mm</v>
      </c>
    </row>
    <row r="898" spans="6:8" x14ac:dyDescent="0.25">
      <c r="F898" s="6">
        <v>50715640</v>
      </c>
      <c r="G898" t="s">
        <v>1860</v>
      </c>
      <c r="H898" t="str">
        <f t="shared" si="14"/>
        <v>Oliekeerring type wa -        45 x  75 x  8</v>
      </c>
    </row>
    <row r="899" spans="6:8" x14ac:dyDescent="0.25">
      <c r="F899" s="6">
        <v>50703500</v>
      </c>
      <c r="G899" t="s">
        <v>1861</v>
      </c>
      <c r="H899" t="str">
        <f t="shared" si="14"/>
        <v>NBR o-ring    70 shore        35    x 5    mm</v>
      </c>
    </row>
    <row r="900" spans="6:8" x14ac:dyDescent="0.25">
      <c r="F900" s="6">
        <v>50703125</v>
      </c>
      <c r="G900" t="s">
        <v>1862</v>
      </c>
      <c r="H900" t="str">
        <f t="shared" si="14"/>
        <v>NBR o-ring    70 shore        10,82 x 1,78 mm    vdem-810080</v>
      </c>
    </row>
    <row r="901" spans="6:8" x14ac:dyDescent="0.25">
      <c r="F901" s="6">
        <v>50715418</v>
      </c>
      <c r="G901" t="s">
        <v>1863</v>
      </c>
      <c r="H901" t="str">
        <f t="shared" si="14"/>
        <v>Oliekeerring type wa -        36 x  47 x  7</v>
      </c>
    </row>
    <row r="902" spans="6:8" x14ac:dyDescent="0.25">
      <c r="F902" s="6">
        <v>52910920</v>
      </c>
      <c r="G902" t="s">
        <v>1864</v>
      </c>
      <c r="H902" t="str">
        <f t="shared" si="14"/>
        <v>Hiflow ringen 25-7 PP</v>
      </c>
    </row>
    <row r="903" spans="6:8" x14ac:dyDescent="0.25">
      <c r="F903" s="6">
        <v>50716500</v>
      </c>
      <c r="G903" t="s">
        <v>1865</v>
      </c>
      <c r="H903" t="str">
        <f t="shared" si="14"/>
        <v>Groefring NA150 NBR878        32x24 L=6</v>
      </c>
    </row>
    <row r="904" spans="6:8" x14ac:dyDescent="0.25">
      <c r="F904" s="6">
        <v>50712500</v>
      </c>
      <c r="G904" t="s">
        <v>1866</v>
      </c>
      <c r="H904" t="str">
        <f t="shared" ref="H904:H967" si="15">IF(I904="",G904,I904)</f>
        <v>Pakking tbv. koelmantel       Z8-serie (D225)</v>
      </c>
    </row>
    <row r="905" spans="6:8" x14ac:dyDescent="0.25">
      <c r="F905" s="6">
        <v>50712480</v>
      </c>
      <c r="G905" t="s">
        <v>1867</v>
      </c>
      <c r="H905" t="str">
        <f t="shared" si="15"/>
        <v>Pakking tbv. koelmantel       Z6-serie (deel A) (D200)</v>
      </c>
    </row>
    <row r="906" spans="6:8" x14ac:dyDescent="0.25">
      <c r="F906" s="6">
        <v>50706100</v>
      </c>
      <c r="G906" t="s">
        <v>1868</v>
      </c>
      <c r="H906" t="str">
        <f t="shared" si="15"/>
        <v>Viton  snoer  80 shore        2,4  mm</v>
      </c>
    </row>
    <row r="907" spans="6:8" x14ac:dyDescent="0.25">
      <c r="F907" s="6">
        <v>50700180</v>
      </c>
      <c r="G907" t="s">
        <v>1869</v>
      </c>
      <c r="H907" t="str">
        <f t="shared" si="15"/>
        <v>Honeywell teflon glanpak.12mm ring 11,6 x 23,6 x 1,6</v>
      </c>
    </row>
    <row r="908" spans="6:8" x14ac:dyDescent="0.25">
      <c r="F908" s="6">
        <v>50716550</v>
      </c>
      <c r="G908" t="s">
        <v>1870</v>
      </c>
      <c r="H908" t="str">
        <f t="shared" si="15"/>
        <v>Labyrinth ring Lab 1 LNM      75x95mm PTFE</v>
      </c>
    </row>
    <row r="909" spans="6:8" x14ac:dyDescent="0.25">
      <c r="F909" s="6">
        <v>50712490</v>
      </c>
      <c r="G909" t="s">
        <v>1871</v>
      </c>
      <c r="H909" t="str">
        <f t="shared" si="15"/>
        <v>Pakking tbv. koelmantel       Z6-serie (deel B) (D180)</v>
      </c>
    </row>
    <row r="910" spans="6:8" x14ac:dyDescent="0.25">
      <c r="F910" s="6">
        <v>50713390</v>
      </c>
      <c r="G910" t="s">
        <v>1872</v>
      </c>
      <c r="H910" t="str">
        <f t="shared" si="15"/>
        <v>Vlakke ring voor kraagbus     225 mm</v>
      </c>
    </row>
    <row r="911" spans="6:8" x14ac:dyDescent="0.25">
      <c r="F911" s="6">
        <v>50700220</v>
      </c>
      <c r="G911" t="s">
        <v>1873</v>
      </c>
      <c r="H911" t="str">
        <f t="shared" si="15"/>
        <v>Honeywell teflon glanpak. 3/8 oud model</v>
      </c>
    </row>
    <row r="912" spans="6:8" x14ac:dyDescent="0.25">
      <c r="F912" s="6">
        <v>52910900</v>
      </c>
      <c r="G912" t="s">
        <v>1874</v>
      </c>
      <c r="H912" t="str">
        <f t="shared" si="15"/>
        <v>Hiflow ringen 15-7 PP</v>
      </c>
    </row>
    <row r="913" spans="6:8" x14ac:dyDescent="0.25">
      <c r="F913" s="6">
        <v>50700120</v>
      </c>
      <c r="G913" t="s">
        <v>1875</v>
      </c>
      <c r="H913" t="str">
        <f t="shared" si="15"/>
        <v>Honeywell RVS as t/m NW  80   Ø 10mm / L = 130mm (oud model)</v>
      </c>
    </row>
    <row r="914" spans="6:8" x14ac:dyDescent="0.25">
      <c r="F914" s="6">
        <v>50700130</v>
      </c>
      <c r="G914" t="s">
        <v>1876</v>
      </c>
      <c r="H914" t="str">
        <f t="shared" si="15"/>
        <v>Honeywell RVS as t/m NW  80   Ø 10mm / L = 175mm (nw model)</v>
      </c>
    </row>
    <row r="915" spans="6:8" x14ac:dyDescent="0.25">
      <c r="F915" s="6">
        <v>50716540</v>
      </c>
      <c r="G915" t="s">
        <v>1877</v>
      </c>
      <c r="H915" t="str">
        <f t="shared" si="15"/>
        <v>Labyrinth ring Lab 2 LNM      55x72mm PTFE</v>
      </c>
    </row>
    <row r="916" spans="6:8" x14ac:dyDescent="0.25">
      <c r="F916" s="6">
        <v>50713400</v>
      </c>
      <c r="G916" t="s">
        <v>1878</v>
      </c>
      <c r="H916" t="str">
        <f t="shared" si="15"/>
        <v>Vlakke ring voor kraagbus     200 mm</v>
      </c>
    </row>
    <row r="917" spans="6:8" x14ac:dyDescent="0.25">
      <c r="F917" s="6">
        <v>50701530</v>
      </c>
      <c r="G917" t="s">
        <v>1879</v>
      </c>
      <c r="H917" t="str">
        <f t="shared" si="15"/>
        <v>Viton  o-ring 75 shore        43,82 x 5,33 mm</v>
      </c>
    </row>
    <row r="918" spans="6:8" x14ac:dyDescent="0.25">
      <c r="F918" s="6">
        <v>50703540</v>
      </c>
      <c r="G918" t="s">
        <v>1880</v>
      </c>
      <c r="H918" t="str">
        <f t="shared" si="15"/>
        <v>NBR o-ring    70 shore        36    x 4    mm</v>
      </c>
    </row>
    <row r="919" spans="6:8" x14ac:dyDescent="0.25">
      <c r="F919" s="6">
        <v>50706120</v>
      </c>
      <c r="G919" t="s">
        <v>1881</v>
      </c>
      <c r="H919" t="str">
        <f t="shared" si="15"/>
        <v>Viton  snoer  80 shore        3,2  mm</v>
      </c>
    </row>
    <row r="920" spans="6:8" x14ac:dyDescent="0.25">
      <c r="F920" s="6">
        <v>50713420</v>
      </c>
      <c r="G920" t="s">
        <v>1882</v>
      </c>
      <c r="H920" t="str">
        <f t="shared" si="15"/>
        <v>Vlakke ring voor kraagbus     280 mm</v>
      </c>
    </row>
    <row r="921" spans="6:8" x14ac:dyDescent="0.25">
      <c r="F921" s="6">
        <v>50700160</v>
      </c>
      <c r="G921" t="s">
        <v>1883</v>
      </c>
      <c r="H921" t="str">
        <f t="shared" si="15"/>
        <v>Honeywell teflon glanpak.10mm ring  9,9 x 20,2 x 1,8</v>
      </c>
    </row>
    <row r="922" spans="6:8" x14ac:dyDescent="0.25">
      <c r="F922" s="6">
        <v>50715657</v>
      </c>
      <c r="G922" t="s">
        <v>1884</v>
      </c>
      <c r="H922" t="str">
        <f t="shared" si="15"/>
        <v>Oliekeerring type r           48 x  80 x 10</v>
      </c>
    </row>
    <row r="923" spans="6:8" x14ac:dyDescent="0.25">
      <c r="F923" s="6">
        <v>50711180</v>
      </c>
      <c r="G923" t="s">
        <v>1885</v>
      </c>
      <c r="H923" t="str">
        <f t="shared" si="15"/>
        <v>Gaskoid pakkingplaat          1000 x2000 x 0,5 mm</v>
      </c>
    </row>
    <row r="924" spans="6:8" x14ac:dyDescent="0.25">
      <c r="F924" s="6">
        <v>50711200</v>
      </c>
      <c r="G924" t="s">
        <v>1886</v>
      </c>
      <c r="H924" t="str">
        <f t="shared" si="15"/>
        <v>Gaskoid pakkingplaat          1000 x2000 x 1   mm</v>
      </c>
    </row>
    <row r="925" spans="6:8" x14ac:dyDescent="0.25">
      <c r="F925" s="6">
        <v>50701575</v>
      </c>
      <c r="G925" t="s">
        <v>1887</v>
      </c>
      <c r="H925" t="str">
        <f t="shared" si="15"/>
        <v>Viton  o-ring 80 shore        56,74 x 3,53 mm            OR4</v>
      </c>
    </row>
    <row r="926" spans="6:8" x14ac:dyDescent="0.25">
      <c r="F926" s="6">
        <v>50703197</v>
      </c>
      <c r="G926" t="s">
        <v>1888</v>
      </c>
      <c r="H926" t="str">
        <f t="shared" si="15"/>
        <v>NBR o-ring    70 shore        18,77 x 1,78 mm</v>
      </c>
    </row>
    <row r="927" spans="6:8" x14ac:dyDescent="0.25">
      <c r="F927" s="6">
        <v>50703152</v>
      </c>
      <c r="G927" t="s">
        <v>1889</v>
      </c>
      <c r="H927" t="str">
        <f t="shared" si="15"/>
        <v>NBR o-ring    70 shore        15,50 x 2,5  mm</v>
      </c>
    </row>
    <row r="928" spans="6:8" x14ac:dyDescent="0.25">
      <c r="F928" s="6">
        <v>50703154</v>
      </c>
      <c r="G928" t="s">
        <v>1890</v>
      </c>
      <c r="H928" t="str">
        <f t="shared" si="15"/>
        <v>NBR o-ring    70 shore        15,60 x 1,78 mm</v>
      </c>
    </row>
    <row r="929" spans="6:8" x14ac:dyDescent="0.25">
      <c r="F929" s="6">
        <v>50703172</v>
      </c>
      <c r="G929" t="s">
        <v>1891</v>
      </c>
      <c r="H929" t="str">
        <f t="shared" si="15"/>
        <v>NBR o-ring    70 shore        17,13 x 2,62 mm</v>
      </c>
    </row>
    <row r="930" spans="6:8" x14ac:dyDescent="0.25">
      <c r="F930" s="6">
        <v>50703180</v>
      </c>
      <c r="G930" t="s">
        <v>1892</v>
      </c>
      <c r="H930" t="str">
        <f t="shared" si="15"/>
        <v>NBR o-ring    70 shore        18    x 2    mm</v>
      </c>
    </row>
    <row r="931" spans="6:8" x14ac:dyDescent="0.25">
      <c r="F931" s="6">
        <v>50703162</v>
      </c>
      <c r="G931" t="s">
        <v>1893</v>
      </c>
      <c r="H931" t="str">
        <f t="shared" si="15"/>
        <v>NBR o-ring    70 shore        16,00 x 1,60 mm</v>
      </c>
    </row>
    <row r="932" spans="6:8" x14ac:dyDescent="0.25">
      <c r="F932" s="6">
        <v>50703114</v>
      </c>
      <c r="G932" t="s">
        <v>1894</v>
      </c>
      <c r="H932" t="str">
        <f t="shared" si="15"/>
        <v>NBR o-ring    70 shore         9,10 x 1,60 mm           132</v>
      </c>
    </row>
    <row r="933" spans="6:8" x14ac:dyDescent="0.25">
      <c r="F933" s="6">
        <v>50703118</v>
      </c>
      <c r="G933" t="s">
        <v>1895</v>
      </c>
      <c r="H933" t="str">
        <f t="shared" si="15"/>
        <v>NBR o-ring    70 shore         9,25 x 1,78 mm</v>
      </c>
    </row>
    <row r="934" spans="6:8" x14ac:dyDescent="0.25">
      <c r="F934" s="6">
        <v>50703122</v>
      </c>
      <c r="G934" t="s">
        <v>1896</v>
      </c>
      <c r="H934" t="str">
        <f t="shared" si="15"/>
        <v>NBR o-ring    70 shore        10,10 x 1,60 mm</v>
      </c>
    </row>
    <row r="935" spans="6:8" x14ac:dyDescent="0.25">
      <c r="F935" s="6">
        <v>50703123</v>
      </c>
      <c r="G935" t="s">
        <v>1897</v>
      </c>
      <c r="H935" t="str">
        <f t="shared" si="15"/>
        <v>NBR o-ring    70 shore        10,10 x 1,70 mm</v>
      </c>
    </row>
    <row r="936" spans="6:8" x14ac:dyDescent="0.25">
      <c r="F936" s="6">
        <v>50702250</v>
      </c>
      <c r="G936" t="s">
        <v>1898</v>
      </c>
      <c r="H936" t="str">
        <f t="shared" si="15"/>
        <v>NBR v-ring rechte rug         type A 32 mm</v>
      </c>
    </row>
    <row r="937" spans="6:8" x14ac:dyDescent="0.25">
      <c r="F937" s="6">
        <v>50701830</v>
      </c>
      <c r="G937" t="s">
        <v>1899</v>
      </c>
      <c r="H937" t="str">
        <f t="shared" si="15"/>
        <v>Viton  o-ring 75 shore        266,07x 6,99 mm</v>
      </c>
    </row>
    <row r="938" spans="6:8" x14ac:dyDescent="0.25">
      <c r="F938" s="6">
        <v>50702230</v>
      </c>
      <c r="G938" t="s">
        <v>1900</v>
      </c>
      <c r="H938" t="str">
        <f t="shared" si="15"/>
        <v>NBR v-ring rechte rug         type A 28 mm</v>
      </c>
    </row>
    <row r="939" spans="6:8" x14ac:dyDescent="0.25">
      <c r="F939" s="6">
        <v>50702000</v>
      </c>
      <c r="G939" t="s">
        <v>1901</v>
      </c>
      <c r="H939" t="str">
        <f t="shared" si="15"/>
        <v>Complete set Viton o-ringen   tbv. o.a. KSB</v>
      </c>
    </row>
    <row r="940" spans="6:8" x14ac:dyDescent="0.25">
      <c r="F940" s="6">
        <v>50703127</v>
      </c>
      <c r="G940" t="s">
        <v>1902</v>
      </c>
      <c r="H940" t="str">
        <f t="shared" si="15"/>
        <v>NBR o-ring    70 shore        11,11 x 1,78 mm           132</v>
      </c>
    </row>
    <row r="941" spans="6:8" x14ac:dyDescent="0.25">
      <c r="F941" s="6">
        <v>50702320</v>
      </c>
      <c r="G941" t="s">
        <v>1903</v>
      </c>
      <c r="H941" t="str">
        <f t="shared" si="15"/>
        <v>NBR v-ring rechte rug         type A 60 mm</v>
      </c>
    </row>
    <row r="942" spans="6:8" x14ac:dyDescent="0.25">
      <c r="F942" s="6">
        <v>50702330</v>
      </c>
      <c r="G942" t="s">
        <v>1904</v>
      </c>
      <c r="H942" t="str">
        <f t="shared" si="15"/>
        <v>NBR v-ring rechte rug         type A 65 mm</v>
      </c>
    </row>
    <row r="943" spans="6:8" x14ac:dyDescent="0.25">
      <c r="F943" s="6">
        <v>50702400</v>
      </c>
      <c r="G943" t="s">
        <v>1905</v>
      </c>
      <c r="H943" t="str">
        <f t="shared" si="15"/>
        <v>NBR v-ring vlakke rug         type V-110 L</v>
      </c>
    </row>
    <row r="944" spans="6:8" x14ac:dyDescent="0.25">
      <c r="F944" s="6">
        <v>50703100</v>
      </c>
      <c r="G944" t="s">
        <v>1906</v>
      </c>
      <c r="H944" t="str">
        <f t="shared" si="15"/>
        <v>NBR o-ring    70 shore         6,02 x 2,62 mm</v>
      </c>
    </row>
    <row r="945" spans="6:8" x14ac:dyDescent="0.25">
      <c r="F945" s="6">
        <v>50703106</v>
      </c>
      <c r="G945" t="s">
        <v>1907</v>
      </c>
      <c r="H945" t="str">
        <f t="shared" si="15"/>
        <v>NBR o-ring    70 shore         7,5  x 2,00 mm</v>
      </c>
    </row>
    <row r="946" spans="6:8" x14ac:dyDescent="0.25">
      <c r="F946" s="6">
        <v>50703112</v>
      </c>
      <c r="G946" t="s">
        <v>1908</v>
      </c>
      <c r="H946" t="str">
        <f t="shared" si="15"/>
        <v>NBR o-ring    70 shore         8,10 x 1,60 mm</v>
      </c>
    </row>
    <row r="947" spans="6:8" x14ac:dyDescent="0.25">
      <c r="F947" s="6">
        <v>50702260</v>
      </c>
      <c r="G947" t="s">
        <v>1909</v>
      </c>
      <c r="H947" t="str">
        <f t="shared" si="15"/>
        <v>NBR v-ring rechte rug         type A 35 mm</v>
      </c>
    </row>
    <row r="948" spans="6:8" x14ac:dyDescent="0.25">
      <c r="F948" s="6">
        <v>50702270</v>
      </c>
      <c r="G948" t="s">
        <v>1910</v>
      </c>
      <c r="H948" t="str">
        <f t="shared" si="15"/>
        <v>NBR v-ring rechte rug         type A 38 mm</v>
      </c>
    </row>
    <row r="949" spans="6:8" x14ac:dyDescent="0.25">
      <c r="F949" s="6">
        <v>50702280</v>
      </c>
      <c r="G949" t="s">
        <v>1911</v>
      </c>
      <c r="H949" t="str">
        <f t="shared" si="15"/>
        <v>NBR v-ring rechte rug         type A 40 mm</v>
      </c>
    </row>
    <row r="950" spans="6:8" x14ac:dyDescent="0.25">
      <c r="F950" s="6">
        <v>50702290</v>
      </c>
      <c r="G950" t="s">
        <v>1912</v>
      </c>
      <c r="H950" t="str">
        <f t="shared" si="15"/>
        <v>NBR v-ring rechte rug         type A 45 mm</v>
      </c>
    </row>
    <row r="951" spans="6:8" x14ac:dyDescent="0.25">
      <c r="F951" s="6">
        <v>50702300</v>
      </c>
      <c r="G951" t="s">
        <v>1913</v>
      </c>
      <c r="H951" t="str">
        <f t="shared" si="15"/>
        <v>NBR v-ring rechte rug         type A 50 mm</v>
      </c>
    </row>
    <row r="952" spans="6:8" x14ac:dyDescent="0.25">
      <c r="F952" s="6">
        <v>50702310</v>
      </c>
      <c r="G952" t="s">
        <v>1914</v>
      </c>
      <c r="H952" t="str">
        <f t="shared" si="15"/>
        <v>NBR v-ring rechte rug         type A 55 mm</v>
      </c>
    </row>
    <row r="953" spans="6:8" x14ac:dyDescent="0.25">
      <c r="F953" s="6">
        <v>50702200</v>
      </c>
      <c r="G953" t="s">
        <v>1915</v>
      </c>
      <c r="H953" t="str">
        <f t="shared" si="15"/>
        <v>NBR v-ring rechte rug         type A 20 mm</v>
      </c>
    </row>
    <row r="954" spans="6:8" x14ac:dyDescent="0.25">
      <c r="F954" s="6">
        <v>50702210</v>
      </c>
      <c r="G954" t="s">
        <v>1916</v>
      </c>
      <c r="H954" t="str">
        <f t="shared" si="15"/>
        <v>NBR v-ring rechte rug         type A 22 mm</v>
      </c>
    </row>
    <row r="955" spans="6:8" x14ac:dyDescent="0.25">
      <c r="F955" s="6">
        <v>50701828</v>
      </c>
      <c r="G955" t="s">
        <v>1917</v>
      </c>
      <c r="H955" t="str">
        <f t="shared" si="15"/>
        <v>Viton  o-ring 75 shore        265   x 5    mm</v>
      </c>
    </row>
    <row r="956" spans="6:8" x14ac:dyDescent="0.25">
      <c r="F956" s="6">
        <v>50701813</v>
      </c>
      <c r="G956" t="s">
        <v>1918</v>
      </c>
      <c r="H956" t="str">
        <f t="shared" si="15"/>
        <v>Viton  o-ring 75 shore        240,90x 3,53 mm            OR3</v>
      </c>
    </row>
    <row r="957" spans="6:8" x14ac:dyDescent="0.25">
      <c r="F957" s="6">
        <v>50701668</v>
      </c>
      <c r="G957" t="s">
        <v>1919</v>
      </c>
      <c r="H957" t="str">
        <f t="shared" si="15"/>
        <v>Viton  o-ring 75 shore        88,49 x 3,53 mm</v>
      </c>
    </row>
    <row r="958" spans="6:8" x14ac:dyDescent="0.25">
      <c r="F958" s="6">
        <v>50701695</v>
      </c>
      <c r="G958" t="s">
        <v>1920</v>
      </c>
      <c r="H958" t="str">
        <f t="shared" si="15"/>
        <v>Viton  o-ring 75 shore        113,97x 2,62 mm            OR8</v>
      </c>
    </row>
    <row r="959" spans="6:8" x14ac:dyDescent="0.25">
      <c r="F959" s="6">
        <v>50701465</v>
      </c>
      <c r="G959" t="s">
        <v>1921</v>
      </c>
      <c r="H959" t="str">
        <f t="shared" si="15"/>
        <v>Viton  o-ring 80 shore        36,09 x 3,53 mm</v>
      </c>
    </row>
    <row r="960" spans="6:8" x14ac:dyDescent="0.25">
      <c r="F960" s="6">
        <v>50701565</v>
      </c>
      <c r="G960" t="s">
        <v>1922</v>
      </c>
      <c r="H960" t="str">
        <f t="shared" si="15"/>
        <v>Viton  o-ring 75 shore        51,0  x 3,5  mm groen</v>
      </c>
    </row>
    <row r="961" spans="6:8" x14ac:dyDescent="0.25">
      <c r="F961" s="6">
        <v>50700300</v>
      </c>
      <c r="G961" t="s">
        <v>1923</v>
      </c>
      <c r="H961" t="str">
        <f t="shared" si="15"/>
        <v>Steunring PTFE 3,5 x 15 x 1,5mm tbv. Phytodrip</v>
      </c>
    </row>
    <row r="962" spans="6:8" x14ac:dyDescent="0.25">
      <c r="F962" s="6">
        <v>50700305</v>
      </c>
      <c r="G962" t="s">
        <v>1924</v>
      </c>
      <c r="H962" t="str">
        <f t="shared" si="15"/>
        <v>Steunring PTFE 7 x 15 x 1 mm  tbv. Phytodrip</v>
      </c>
    </row>
    <row r="963" spans="6:8" x14ac:dyDescent="0.25">
      <c r="F963" s="6">
        <v>50700320</v>
      </c>
      <c r="G963" t="s">
        <v>1925</v>
      </c>
      <c r="H963" t="str">
        <f t="shared" si="15"/>
        <v>Steunring PTFE  24 x 15 x 1,5mm tbv. Phytodrip</v>
      </c>
    </row>
    <row r="964" spans="6:8" x14ac:dyDescent="0.25">
      <c r="F964" s="6">
        <v>50700400</v>
      </c>
      <c r="G964" t="s">
        <v>1926</v>
      </c>
      <c r="H964" t="str">
        <f t="shared" si="15"/>
        <v>Centra asafdichting           o-ring 23x6,0 fpm 80</v>
      </c>
    </row>
    <row r="965" spans="6:8" x14ac:dyDescent="0.25">
      <c r="F965" s="6">
        <v>50700460</v>
      </c>
      <c r="G965" t="s">
        <v>1927</v>
      </c>
      <c r="H965" t="str">
        <f t="shared" si="15"/>
        <v>Centra pakkingset DN 15-40</v>
      </c>
    </row>
    <row r="966" spans="6:8" x14ac:dyDescent="0.25">
      <c r="F966" s="6">
        <v>50701050</v>
      </c>
      <c r="G966" t="s">
        <v>1928</v>
      </c>
      <c r="H966" t="str">
        <f t="shared" si="15"/>
        <v>Viton  o-ring                  3,2  x 1,5  mm ae-nor vent.</v>
      </c>
    </row>
    <row r="967" spans="6:8" x14ac:dyDescent="0.25">
      <c r="F967" s="6">
        <v>50701320</v>
      </c>
      <c r="G967" t="s">
        <v>1929</v>
      </c>
      <c r="H967" t="str">
        <f t="shared" si="15"/>
        <v>Viton  o-ring 80 shore        28    x 4    mm</v>
      </c>
    </row>
    <row r="968" spans="6:8" x14ac:dyDescent="0.25">
      <c r="F968" s="6">
        <v>50701200</v>
      </c>
      <c r="G968" t="s">
        <v>1930</v>
      </c>
      <c r="H968" t="str">
        <f t="shared" ref="H968:H1031" si="16">IF(I968="",G968,I968)</f>
        <v>Viton  o-ring 80 shore        22    x 3,50 mm</v>
      </c>
    </row>
    <row r="969" spans="6:8" x14ac:dyDescent="0.25">
      <c r="F969" s="6">
        <v>50701220</v>
      </c>
      <c r="G969" t="s">
        <v>1931</v>
      </c>
      <c r="H969" t="str">
        <f t="shared" si="16"/>
        <v>Viton  o-ring 80 shore        24    x 3,5  mm</v>
      </c>
    </row>
    <row r="970" spans="6:8" x14ac:dyDescent="0.25">
      <c r="F970" s="6">
        <v>50706160</v>
      </c>
      <c r="G970" t="s">
        <v>1932</v>
      </c>
      <c r="H970" t="str">
        <f t="shared" si="16"/>
        <v>Viton  snoer  80 shore        5,0  mm</v>
      </c>
    </row>
    <row r="971" spans="6:8" x14ac:dyDescent="0.25">
      <c r="F971" s="6">
        <v>50706540</v>
      </c>
      <c r="G971" t="s">
        <v>1933</v>
      </c>
      <c r="H971" t="str">
        <f t="shared" si="16"/>
        <v>NBR snoer     70 shore        3,53 mm</v>
      </c>
    </row>
    <row r="972" spans="6:8" x14ac:dyDescent="0.25">
      <c r="F972" s="6">
        <v>50705900</v>
      </c>
      <c r="G972" t="s">
        <v>1934</v>
      </c>
      <c r="H972" t="str">
        <f t="shared" si="16"/>
        <v>EPDM o-ring 278,77 x 5,33 mm  70 shore SH 32..50-250 + SH80</v>
      </c>
    </row>
    <row r="973" spans="6:8" x14ac:dyDescent="0.25">
      <c r="F973" s="6">
        <v>50705960</v>
      </c>
      <c r="G973" t="s">
        <v>1935</v>
      </c>
      <c r="H973" t="str">
        <f t="shared" si="16"/>
        <v>EPDM o-ring   70 shore        291,69 x 3,53 mm  (FHS)</v>
      </c>
    </row>
    <row r="974" spans="6:8" x14ac:dyDescent="0.25">
      <c r="F974" s="6">
        <v>50705244</v>
      </c>
      <c r="G974" t="s">
        <v>1936</v>
      </c>
      <c r="H974" t="str">
        <f t="shared" si="16"/>
        <v>EPDM o-ring   70 shore         25,00 x 3,00 mm</v>
      </c>
    </row>
    <row r="975" spans="6:8" x14ac:dyDescent="0.25">
      <c r="F975" s="6">
        <v>50705387</v>
      </c>
      <c r="G975" t="s">
        <v>1937</v>
      </c>
      <c r="H975" t="str">
        <f t="shared" si="16"/>
        <v>EPDM o-ring   70 shore         65,00 x 5,00 mm</v>
      </c>
    </row>
    <row r="976" spans="6:8" x14ac:dyDescent="0.25">
      <c r="F976" s="6">
        <v>50705106</v>
      </c>
      <c r="G976" t="s">
        <v>1938</v>
      </c>
      <c r="H976" t="str">
        <f t="shared" si="16"/>
        <v>EPDM o-ring   70 shore         10,00 x 3,00 mm</v>
      </c>
    </row>
    <row r="977" spans="6:8" x14ac:dyDescent="0.25">
      <c r="F977" s="6">
        <v>50703931</v>
      </c>
      <c r="G977" t="s">
        <v>1939</v>
      </c>
      <c r="H977" t="str">
        <f t="shared" si="16"/>
        <v>NBR o-ring    70 shore        133,02 x 2,62 mm           OR5</v>
      </c>
    </row>
    <row r="978" spans="6:8" x14ac:dyDescent="0.25">
      <c r="F978" s="6">
        <v>50704075</v>
      </c>
      <c r="G978" t="s">
        <v>1940</v>
      </c>
      <c r="H978" t="str">
        <f t="shared" si="16"/>
        <v>NBR o-ring    70 shore        240,9  x 3,53 mm</v>
      </c>
    </row>
    <row r="979" spans="6:8" x14ac:dyDescent="0.25">
      <c r="F979" s="6">
        <v>50705125</v>
      </c>
      <c r="G979" t="s">
        <v>1941</v>
      </c>
      <c r="H979" t="str">
        <f t="shared" si="16"/>
        <v>EPDM o-ring   70 shore         14,00 x 3,00 mm</v>
      </c>
    </row>
    <row r="980" spans="6:8" x14ac:dyDescent="0.25">
      <c r="F980" s="6">
        <v>50704068</v>
      </c>
      <c r="G980" t="s">
        <v>1942</v>
      </c>
      <c r="H980" t="str">
        <f t="shared" si="16"/>
        <v>NBR o-ring    70 shore        221,62 x 5,33 mm</v>
      </c>
    </row>
    <row r="981" spans="6:8" x14ac:dyDescent="0.25">
      <c r="F981" s="6">
        <v>50703405</v>
      </c>
      <c r="G981" t="s">
        <v>1943</v>
      </c>
      <c r="H981" t="str">
        <f t="shared" si="16"/>
        <v>NBR o-ring    70-shore        33,05 x 1,78 mm ae-nor vent.</v>
      </c>
    </row>
    <row r="982" spans="6:8" x14ac:dyDescent="0.25">
      <c r="F982" s="6">
        <v>50703380</v>
      </c>
      <c r="G982" t="s">
        <v>1944</v>
      </c>
      <c r="H982" t="str">
        <f t="shared" si="16"/>
        <v>NBR o-ring    70 shore        32    x 4    mm</v>
      </c>
    </row>
    <row r="983" spans="6:8" x14ac:dyDescent="0.25">
      <c r="F983" s="6">
        <v>50703322</v>
      </c>
      <c r="G983" t="s">
        <v>1945</v>
      </c>
      <c r="H983" t="str">
        <f t="shared" si="16"/>
        <v>NBR o-ring    70 shore        29,87 x 1,52 mm</v>
      </c>
    </row>
    <row r="984" spans="6:8" x14ac:dyDescent="0.25">
      <c r="F984" s="6">
        <v>50703470</v>
      </c>
      <c r="G984" t="s">
        <v>1946</v>
      </c>
      <c r="H984" t="str">
        <f t="shared" si="16"/>
        <v>NBR o-ring    70 shore        34,65 x 1,78 mm         TNV-GY</v>
      </c>
    </row>
    <row r="985" spans="6:8" x14ac:dyDescent="0.25">
      <c r="F985" s="6">
        <v>50703305</v>
      </c>
      <c r="G985" t="s">
        <v>1947</v>
      </c>
      <c r="H985" t="str">
        <f t="shared" si="16"/>
        <v>NBR o-ring    70 shore        28,25 x 2,62 mm     p.p. + 132</v>
      </c>
    </row>
    <row r="986" spans="6:8" x14ac:dyDescent="0.25">
      <c r="F986" s="6">
        <v>50703210</v>
      </c>
      <c r="G986" t="s">
        <v>1948</v>
      </c>
      <c r="H986" t="str">
        <f t="shared" si="16"/>
        <v>NBR o-ring    70 shore        19,2  x 3,0  mm</v>
      </c>
    </row>
    <row r="987" spans="6:8" x14ac:dyDescent="0.25">
      <c r="F987" s="6">
        <v>50703220</v>
      </c>
      <c r="G987" t="s">
        <v>1949</v>
      </c>
      <c r="H987" t="str">
        <f t="shared" si="16"/>
        <v>NBR o-ring    70 shore        20    x 2    mm</v>
      </c>
    </row>
    <row r="988" spans="6:8" x14ac:dyDescent="0.25">
      <c r="F988" s="6">
        <v>50703135</v>
      </c>
      <c r="G988" t="s">
        <v>1950</v>
      </c>
      <c r="H988" t="str">
        <f t="shared" si="16"/>
        <v>NBR o-ring    70 shore        13,30 x 2,40 mm</v>
      </c>
    </row>
    <row r="989" spans="6:8" x14ac:dyDescent="0.25">
      <c r="F989" s="6">
        <v>50703140</v>
      </c>
      <c r="G989" t="s">
        <v>1951</v>
      </c>
      <c r="H989" t="str">
        <f t="shared" si="16"/>
        <v>NBR o-ring    70 shore        14    x 1,78 mm</v>
      </c>
    </row>
    <row r="990" spans="6:8" x14ac:dyDescent="0.25">
      <c r="F990" s="6">
        <v>50703280</v>
      </c>
      <c r="G990" t="s">
        <v>1952</v>
      </c>
      <c r="H990" t="str">
        <f t="shared" si="16"/>
        <v>NBR o-ring    70 shore        26    x 2,5  mm</v>
      </c>
    </row>
    <row r="991" spans="6:8" x14ac:dyDescent="0.25">
      <c r="F991" s="6">
        <v>50703275</v>
      </c>
      <c r="G991" t="s">
        <v>1953</v>
      </c>
      <c r="H991" t="str">
        <f t="shared" si="16"/>
        <v>NBR o-ring    70 shore        25,80 x 3,53 mm           p.p.</v>
      </c>
    </row>
    <row r="992" spans="6:8" x14ac:dyDescent="0.25">
      <c r="F992" s="6">
        <v>50703255</v>
      </c>
      <c r="G992" t="s">
        <v>1954</v>
      </c>
      <c r="H992" t="str">
        <f t="shared" si="16"/>
        <v>NBR o-ring    70 shore        21,82 x 3,53 mm           p.p.</v>
      </c>
    </row>
    <row r="993" spans="6:8" x14ac:dyDescent="0.25">
      <c r="F993" s="6">
        <v>50703260</v>
      </c>
      <c r="G993" t="s">
        <v>1955</v>
      </c>
      <c r="H993" t="str">
        <f t="shared" si="16"/>
        <v>NBR o-ring    70 shore        22    x 2,5  mm</v>
      </c>
    </row>
    <row r="994" spans="6:8" x14ac:dyDescent="0.25">
      <c r="F994" s="6">
        <v>50703742</v>
      </c>
      <c r="G994" t="s">
        <v>1956</v>
      </c>
      <c r="H994" t="str">
        <f t="shared" si="16"/>
        <v>NBR o-ring    70 shore        82,22 x 2,62 mm         TNV-GY</v>
      </c>
    </row>
    <row r="995" spans="6:8" x14ac:dyDescent="0.25">
      <c r="F995" s="6">
        <v>50703702</v>
      </c>
      <c r="G995" t="s">
        <v>1957</v>
      </c>
      <c r="H995" t="str">
        <f t="shared" si="16"/>
        <v>NBR o-ring    70 shore        66,4  x 1,78 mm</v>
      </c>
    </row>
    <row r="996" spans="6:8" x14ac:dyDescent="0.25">
      <c r="F996" s="6">
        <v>50703880</v>
      </c>
      <c r="G996" t="s">
        <v>1958</v>
      </c>
      <c r="H996" t="str">
        <f t="shared" si="16"/>
        <v>NBR o-ring    70 shore        125    x 6    mm</v>
      </c>
    </row>
    <row r="997" spans="6:8" x14ac:dyDescent="0.25">
      <c r="F997" s="6">
        <v>50703735</v>
      </c>
      <c r="G997" t="s">
        <v>1959</v>
      </c>
      <c r="H997" t="str">
        <f t="shared" si="16"/>
        <v>NBR o-ring    70 shore        80,00 x 3,00 mm         TNV-AL</v>
      </c>
    </row>
    <row r="998" spans="6:8" x14ac:dyDescent="0.25">
      <c r="F998" s="6">
        <v>50703725</v>
      </c>
      <c r="G998" t="s">
        <v>1960</v>
      </c>
      <c r="H998" t="str">
        <f t="shared" si="16"/>
        <v>NBR o-ring    70 shore        70    x 3    mm</v>
      </c>
    </row>
    <row r="999" spans="6:8" x14ac:dyDescent="0.25">
      <c r="F999" s="6">
        <v>50703730</v>
      </c>
      <c r="G999" t="s">
        <v>1961</v>
      </c>
      <c r="H999" t="str">
        <f t="shared" si="16"/>
        <v>NBR o-ring    70 shore        75,87 x 2,62 mm            132</v>
      </c>
    </row>
    <row r="1000" spans="6:8" x14ac:dyDescent="0.25">
      <c r="F1000" s="6">
        <v>50703696</v>
      </c>
      <c r="G1000" t="s">
        <v>1962</v>
      </c>
      <c r="H1000" t="str">
        <f t="shared" si="16"/>
        <v>NBR o-ring    70 shore        65    x 3    mm</v>
      </c>
    </row>
    <row r="1001" spans="6:8" x14ac:dyDescent="0.25">
      <c r="F1001" s="6">
        <v>50703680</v>
      </c>
      <c r="G1001" t="s">
        <v>1963</v>
      </c>
      <c r="H1001" t="str">
        <f t="shared" si="16"/>
        <v>NBR o-ring    70 shore        57    x 5    mm</v>
      </c>
    </row>
    <row r="1002" spans="6:8" x14ac:dyDescent="0.25">
      <c r="F1002" s="6">
        <v>50711740</v>
      </c>
      <c r="G1002" t="s">
        <v>1964</v>
      </c>
      <c r="H1002" t="str">
        <f t="shared" si="16"/>
        <v>Pakking FF DN  40  pn10/40    4-gaats</v>
      </c>
    </row>
    <row r="1003" spans="6:8" x14ac:dyDescent="0.25">
      <c r="F1003" s="6">
        <v>50710410</v>
      </c>
      <c r="G1003" t="s">
        <v>1965</v>
      </c>
      <c r="H1003" t="str">
        <f t="shared" si="16"/>
        <v>Klingersil C-4324 pakkingplaat 1000 x 500 x 2,0 mm</v>
      </c>
    </row>
    <row r="1004" spans="6:8" x14ac:dyDescent="0.25">
      <c r="F1004" s="6">
        <v>50710430</v>
      </c>
      <c r="G1004" t="s">
        <v>1966</v>
      </c>
      <c r="H1004" t="str">
        <f t="shared" si="16"/>
        <v>Klingersil C-4324 pakkingplaat 1000 x 500 x 3,0 mm</v>
      </c>
    </row>
    <row r="1005" spans="6:8" x14ac:dyDescent="0.25">
      <c r="F1005" s="6">
        <v>50710490</v>
      </c>
      <c r="G1005" t="s">
        <v>1967</v>
      </c>
      <c r="H1005" t="str">
        <f t="shared" si="16"/>
        <v>Klingersil C-4324 pakkingplaat 1000 x1000 x 1,0 mm</v>
      </c>
    </row>
    <row r="1006" spans="6:8" x14ac:dyDescent="0.25">
      <c r="F1006" s="6">
        <v>50711190</v>
      </c>
      <c r="G1006" t="s">
        <v>1968</v>
      </c>
      <c r="H1006" t="str">
        <f t="shared" si="16"/>
        <v>Gaskoid pakkingplaat          1000 x1500 x 0,25mm</v>
      </c>
    </row>
    <row r="1007" spans="6:8" x14ac:dyDescent="0.25">
      <c r="F1007" s="6">
        <v>50710260</v>
      </c>
      <c r="G1007" t="s">
        <v>1969</v>
      </c>
      <c r="H1007" t="str">
        <f t="shared" si="16"/>
        <v>Inca (Yeoman) pakkingplaat    1500 x1500 x 0,5 mm</v>
      </c>
    </row>
    <row r="1008" spans="6:8" x14ac:dyDescent="0.25">
      <c r="F1008" s="6">
        <v>50710280</v>
      </c>
      <c r="G1008" t="s">
        <v>1970</v>
      </c>
      <c r="H1008" t="str">
        <f t="shared" si="16"/>
        <v>Yeoman pakkingplaat           1500 x1500 x 1   mm</v>
      </c>
    </row>
    <row r="1009" spans="6:8" x14ac:dyDescent="0.25">
      <c r="F1009" s="6">
        <v>50710400</v>
      </c>
      <c r="G1009" t="s">
        <v>1971</v>
      </c>
      <c r="H1009" t="str">
        <f t="shared" si="16"/>
        <v>Klingersil C-4324 pakkingplaat 1000 x 500 x 1,5 mm</v>
      </c>
    </row>
    <row r="1010" spans="6:8" x14ac:dyDescent="0.25">
      <c r="F1010" s="6">
        <v>50710120</v>
      </c>
      <c r="G1010" t="s">
        <v>1972</v>
      </c>
      <c r="H1010" t="str">
        <f t="shared" si="16"/>
        <v>Inca plaatpakking             153 x 173 x 0,5 mm</v>
      </c>
    </row>
    <row r="1011" spans="6:8" x14ac:dyDescent="0.25">
      <c r="F1011" s="6">
        <v>50710220</v>
      </c>
      <c r="G1011" t="s">
        <v>1973</v>
      </c>
      <c r="H1011" t="str">
        <f t="shared" si="16"/>
        <v>Inca plaatpakking             208 x 223 x 1   mm</v>
      </c>
    </row>
    <row r="1012" spans="6:8" x14ac:dyDescent="0.25">
      <c r="F1012" s="6">
        <v>50712270</v>
      </c>
      <c r="G1012" t="s">
        <v>1974</v>
      </c>
      <c r="H1012" t="str">
        <f t="shared" si="16"/>
        <v>Pakking DN  32  pn10/32        82 x  43 x 3 mm SBR/NR-rubber</v>
      </c>
    </row>
    <row r="1013" spans="6:8" x14ac:dyDescent="0.25">
      <c r="F1013" s="6">
        <v>50712280</v>
      </c>
      <c r="G1013" t="s">
        <v>1975</v>
      </c>
      <c r="H1013" t="str">
        <f t="shared" si="16"/>
        <v>Pakking DN  40  pn10/40        92 x  49 x 3 mm SBR/NR-rubber</v>
      </c>
    </row>
    <row r="1014" spans="6:8" x14ac:dyDescent="0.25">
      <c r="F1014" s="6">
        <v>50711750</v>
      </c>
      <c r="G1014" t="s">
        <v>1976</v>
      </c>
      <c r="H1014" t="str">
        <f t="shared" si="16"/>
        <v>Pakking FF DN  50  pn10/40    4-gaats</v>
      </c>
    </row>
    <row r="1015" spans="6:8" x14ac:dyDescent="0.25">
      <c r="F1015" s="6">
        <v>50711760</v>
      </c>
      <c r="G1015" t="s">
        <v>1977</v>
      </c>
      <c r="H1015" t="str">
        <f t="shared" si="16"/>
        <v>Pakking FF DN  65  pn10/40    4-gaats</v>
      </c>
    </row>
    <row r="1016" spans="6:8" x14ac:dyDescent="0.25">
      <c r="F1016" s="6">
        <v>50711770</v>
      </c>
      <c r="G1016" t="s">
        <v>1978</v>
      </c>
      <c r="H1016" t="str">
        <f t="shared" si="16"/>
        <v>Pakking FF DN  80  pn10/40    4-gaats</v>
      </c>
    </row>
    <row r="1017" spans="6:8" x14ac:dyDescent="0.25">
      <c r="F1017" s="6">
        <v>50711780</v>
      </c>
      <c r="G1017" t="s">
        <v>1979</v>
      </c>
      <c r="H1017" t="str">
        <f t="shared" si="16"/>
        <v>Pakking FF DN 100  pn10/40    4-gaats</v>
      </c>
    </row>
    <row r="1018" spans="6:8" x14ac:dyDescent="0.25">
      <c r="F1018" s="6">
        <v>50711790</v>
      </c>
      <c r="G1018" t="s">
        <v>1980</v>
      </c>
      <c r="H1018" t="str">
        <f t="shared" si="16"/>
        <v>Pakking FF DN 125  pn10/40    4-gaats</v>
      </c>
    </row>
    <row r="1019" spans="6:8" x14ac:dyDescent="0.25">
      <c r="F1019" s="6">
        <v>50711800</v>
      </c>
      <c r="G1019" t="s">
        <v>1981</v>
      </c>
      <c r="H1019" t="str">
        <f t="shared" si="16"/>
        <v>Pakking FF DN 150  pn10/40    4-gaats</v>
      </c>
    </row>
    <row r="1020" spans="6:8" x14ac:dyDescent="0.25">
      <c r="F1020" s="6">
        <v>50713410</v>
      </c>
      <c r="G1020" t="s">
        <v>1982</v>
      </c>
      <c r="H1020" t="str">
        <f t="shared" si="16"/>
        <v>Vlakke ring voor kraagbus     250 mm</v>
      </c>
    </row>
    <row r="1021" spans="6:8" x14ac:dyDescent="0.25">
      <c r="F1021" s="6">
        <v>50714145</v>
      </c>
      <c r="G1021" t="s">
        <v>1983</v>
      </c>
      <c r="H1021" t="str">
        <f t="shared" si="16"/>
        <v>Oliekeerring type wa -        12 x  25 x  5</v>
      </c>
    </row>
    <row r="1022" spans="6:8" x14ac:dyDescent="0.25">
      <c r="F1022" s="6">
        <v>50714155</v>
      </c>
      <c r="G1022" t="s">
        <v>1984</v>
      </c>
      <c r="H1022" t="str">
        <f t="shared" si="16"/>
        <v>Oliekeerring type ka -        12 x  26 x  8</v>
      </c>
    </row>
    <row r="1023" spans="6:8" x14ac:dyDescent="0.25">
      <c r="F1023" s="6">
        <v>50713320</v>
      </c>
      <c r="G1023" t="s">
        <v>1985</v>
      </c>
      <c r="H1023" t="str">
        <f t="shared" si="16"/>
        <v>Fiber ring rood               26,0 x 21,0 x 1,5 mm</v>
      </c>
    </row>
    <row r="1024" spans="6:8" x14ac:dyDescent="0.25">
      <c r="F1024" s="6">
        <v>50714420</v>
      </c>
      <c r="G1024" t="s">
        <v>1986</v>
      </c>
      <c r="H1024" t="str">
        <f t="shared" si="16"/>
        <v>Oliekeerring type wa -        17 x  40 x  7</v>
      </c>
    </row>
    <row r="1025" spans="6:8" x14ac:dyDescent="0.25">
      <c r="F1025" s="6">
        <v>50714330</v>
      </c>
      <c r="G1025" t="s">
        <v>1987</v>
      </c>
      <c r="H1025" t="str">
        <f t="shared" si="16"/>
        <v>Oliekeerring type wa -        16 x  28 x  7</v>
      </c>
    </row>
    <row r="1026" spans="6:8" x14ac:dyDescent="0.25">
      <c r="F1026" s="6">
        <v>50714138</v>
      </c>
      <c r="G1026" t="s">
        <v>1988</v>
      </c>
      <c r="H1026" t="str">
        <f t="shared" si="16"/>
        <v>Oliekeerring type kas-        12 x  22 x  5</v>
      </c>
    </row>
    <row r="1027" spans="6:8" x14ac:dyDescent="0.25">
      <c r="F1027" s="6">
        <v>50714175</v>
      </c>
      <c r="G1027" t="s">
        <v>1989</v>
      </c>
      <c r="H1027" t="str">
        <f t="shared" si="16"/>
        <v>Oliekeerring type kas-        14 x  22 x  4</v>
      </c>
    </row>
    <row r="1028" spans="6:8" x14ac:dyDescent="0.25">
      <c r="F1028" s="6">
        <v>50714200</v>
      </c>
      <c r="G1028" t="s">
        <v>1990</v>
      </c>
      <c r="H1028" t="str">
        <f t="shared" si="16"/>
        <v>Oliekeerring type wa -        15 x  22 x  7</v>
      </c>
    </row>
    <row r="1029" spans="6:8" x14ac:dyDescent="0.25">
      <c r="F1029" s="6">
        <v>50714218</v>
      </c>
      <c r="G1029" t="s">
        <v>1991</v>
      </c>
      <c r="H1029" t="str">
        <f t="shared" si="16"/>
        <v>Oliekeerring type kas-        15 x  24 x  5</v>
      </c>
    </row>
    <row r="1030" spans="6:8" x14ac:dyDescent="0.25">
      <c r="F1030" s="6">
        <v>50706600</v>
      </c>
      <c r="G1030" t="s">
        <v>1992</v>
      </c>
      <c r="H1030" t="str">
        <f t="shared" si="16"/>
        <v>NBR snoer     70 shore        7,0  mm</v>
      </c>
    </row>
    <row r="1031" spans="6:8" x14ac:dyDescent="0.25">
      <c r="F1031" s="6">
        <v>50707135</v>
      </c>
      <c r="G1031" t="s">
        <v>1993</v>
      </c>
      <c r="H1031" t="str">
        <f t="shared" si="16"/>
        <v>Sentinel X plaatpakking        75 x 125 x 1,5 mm</v>
      </c>
    </row>
    <row r="1032" spans="6:8" x14ac:dyDescent="0.25">
      <c r="F1032" s="6">
        <v>50707152</v>
      </c>
      <c r="G1032" t="s">
        <v>1994</v>
      </c>
      <c r="H1032" t="str">
        <f t="shared" ref="H1032:H1095" si="17">IF(I1032="",G1032,I1032)</f>
        <v>Sentinel X plaatpakking        90 x 140 x 1,5 mm</v>
      </c>
    </row>
    <row r="1033" spans="6:8" x14ac:dyDescent="0.25">
      <c r="F1033" s="6">
        <v>50707384</v>
      </c>
      <c r="G1033" t="s">
        <v>1995</v>
      </c>
      <c r="H1033" t="str">
        <f t="shared" si="17"/>
        <v>Glanpakking 14 mm vierkant    per 10 cm</v>
      </c>
    </row>
    <row r="1034" spans="6:8" x14ac:dyDescent="0.25">
      <c r="F1034" s="6">
        <v>50707386</v>
      </c>
      <c r="G1034" t="s">
        <v>1996</v>
      </c>
      <c r="H1034" t="str">
        <f t="shared" si="17"/>
        <v>Glanpakking 16 mm vierkant    per 10 cm</v>
      </c>
    </row>
    <row r="1035" spans="6:8" x14ac:dyDescent="0.25">
      <c r="F1035" s="6">
        <v>50707360</v>
      </c>
      <c r="G1035" t="s">
        <v>1997</v>
      </c>
      <c r="H1035" t="str">
        <f t="shared" si="17"/>
        <v>Glanpakking  8 mm vierkant    per 10 cm    type 6230SL</v>
      </c>
    </row>
    <row r="1036" spans="6:8" x14ac:dyDescent="0.25">
      <c r="F1036" s="6">
        <v>50707270</v>
      </c>
      <c r="G1036" t="s">
        <v>1998</v>
      </c>
      <c r="H1036" t="str">
        <f t="shared" si="17"/>
        <v>Zelfkleven sponsrubber        D-profiel 21x17 mm</v>
      </c>
    </row>
    <row r="1037" spans="6:8" x14ac:dyDescent="0.25">
      <c r="F1037" s="6">
        <v>50707280</v>
      </c>
      <c r="G1037" t="s">
        <v>1999</v>
      </c>
      <c r="H1037" t="str">
        <f t="shared" si="17"/>
        <v>Glanpakking 12,5 mm (Lionpak)</v>
      </c>
    </row>
    <row r="1038" spans="6:8" x14ac:dyDescent="0.25">
      <c r="F1038" s="6">
        <v>50707290</v>
      </c>
      <c r="G1038" t="s">
        <v>2000</v>
      </c>
      <c r="H1038" t="str">
        <f t="shared" si="17"/>
        <v>Glanpakking 14,0 mm (Fluograf)</v>
      </c>
    </row>
    <row r="1039" spans="6:8" x14ac:dyDescent="0.25">
      <c r="F1039" s="6">
        <v>50707300</v>
      </c>
      <c r="G1039" t="s">
        <v>2001</v>
      </c>
      <c r="H1039" t="str">
        <f t="shared" si="17"/>
        <v>Glanpakking  4 mm vierkant    per 10 cm    type 6230SL</v>
      </c>
    </row>
    <row r="1040" spans="6:8" x14ac:dyDescent="0.25">
      <c r="F1040" s="6">
        <v>50707320</v>
      </c>
      <c r="G1040" t="s">
        <v>2002</v>
      </c>
      <c r="H1040" t="str">
        <f t="shared" si="17"/>
        <v>Glanpakking  5 mm vierkant    per 10 cm    type 6230SL</v>
      </c>
    </row>
    <row r="1041" spans="6:8" x14ac:dyDescent="0.25">
      <c r="F1041" s="6">
        <v>50707340</v>
      </c>
      <c r="G1041" t="s">
        <v>2003</v>
      </c>
      <c r="H1041" t="str">
        <f t="shared" si="17"/>
        <v>Glanpakking  6 mm vierkant    per 10 cm    type 6230SL</v>
      </c>
    </row>
    <row r="1042" spans="6:8" x14ac:dyDescent="0.25">
      <c r="F1042" s="6">
        <v>50707180</v>
      </c>
      <c r="G1042" t="s">
        <v>2004</v>
      </c>
      <c r="H1042" t="str">
        <f t="shared" si="17"/>
        <v>NBR pakkingplaat              1400 x 3 mm  (b x d)</v>
      </c>
    </row>
    <row r="1043" spans="6:8" x14ac:dyDescent="0.25">
      <c r="F1043" s="6">
        <v>50707200</v>
      </c>
      <c r="G1043" t="s">
        <v>2005</v>
      </c>
      <c r="H1043" t="str">
        <f t="shared" si="17"/>
        <v>Pomphuis pakking</v>
      </c>
    </row>
    <row r="1044" spans="6:8" x14ac:dyDescent="0.25">
      <c r="F1044" s="6">
        <v>50707220</v>
      </c>
      <c r="G1044" t="s">
        <v>2006</v>
      </c>
      <c r="H1044" t="str">
        <f t="shared" si="17"/>
        <v>Rubberen pakking</v>
      </c>
    </row>
    <row r="1045" spans="6:8" x14ac:dyDescent="0.25">
      <c r="F1045" s="6">
        <v>50708230</v>
      </c>
      <c r="G1045" t="s">
        <v>2007</v>
      </c>
      <c r="H1045" t="str">
        <f t="shared" si="17"/>
        <v>NBR rubberring zonder inlage  63 x  84 x 4   mm</v>
      </c>
    </row>
    <row r="1046" spans="6:8" x14ac:dyDescent="0.25">
      <c r="F1046" s="6">
        <v>50707700</v>
      </c>
      <c r="G1046" t="s">
        <v>2008</v>
      </c>
      <c r="H1046" t="str">
        <f t="shared" si="17"/>
        <v>Strook PU l=3000mm b=100mm    5mm dik</v>
      </c>
    </row>
    <row r="1047" spans="6:8" x14ac:dyDescent="0.25">
      <c r="F1047" s="6">
        <v>50708100</v>
      </c>
      <c r="G1047" t="s">
        <v>2009</v>
      </c>
      <c r="H1047" t="str">
        <f t="shared" si="17"/>
        <v>NBR wartelring tbv. Flygtpomp 20 x   8 x10   mm</v>
      </c>
    </row>
    <row r="1048" spans="6:8" x14ac:dyDescent="0.25">
      <c r="F1048" s="6">
        <v>50710100</v>
      </c>
      <c r="G1048" t="s">
        <v>2010</v>
      </c>
      <c r="H1048" t="str">
        <f t="shared" si="17"/>
        <v>Inca plaatpakking             110 x 130 x 0,5 mm</v>
      </c>
    </row>
    <row r="1049" spans="6:8" x14ac:dyDescent="0.25">
      <c r="F1049" s="6">
        <v>50709000</v>
      </c>
      <c r="G1049" t="s">
        <v>2011</v>
      </c>
      <c r="H1049" t="str">
        <f t="shared" si="17"/>
        <v>EPDM rubberring zonder inlage 12 x  21 x 2   mm</v>
      </c>
    </row>
    <row r="1050" spans="6:8" x14ac:dyDescent="0.25">
      <c r="F1050" s="6">
        <v>50715758</v>
      </c>
      <c r="G1050" t="s">
        <v>2012</v>
      </c>
      <c r="H1050" t="str">
        <f t="shared" si="17"/>
        <v>Oliekeerring type wa -        60 x  80 x 8</v>
      </c>
    </row>
    <row r="1051" spans="6:8" x14ac:dyDescent="0.25">
      <c r="F1051" s="6">
        <v>50715722</v>
      </c>
      <c r="G1051" t="s">
        <v>2013</v>
      </c>
      <c r="H1051" t="str">
        <f t="shared" si="17"/>
        <v>Oliekeerring type kas-        50 x  90 x 10</v>
      </c>
    </row>
    <row r="1052" spans="6:8" x14ac:dyDescent="0.25">
      <c r="F1052" s="6">
        <v>50715730</v>
      </c>
      <c r="G1052" t="s">
        <v>2014</v>
      </c>
      <c r="H1052" t="str">
        <f t="shared" si="17"/>
        <v>Oliekeerring type kas-        55 x  80 x 10</v>
      </c>
    </row>
    <row r="1053" spans="6:8" x14ac:dyDescent="0.25">
      <c r="F1053" s="6">
        <v>50715735</v>
      </c>
      <c r="G1053" t="s">
        <v>2015</v>
      </c>
      <c r="H1053" t="str">
        <f t="shared" si="17"/>
        <v>Oliekeerring type ka -        55 x  90 x  8</v>
      </c>
    </row>
    <row r="1054" spans="6:8" x14ac:dyDescent="0.25">
      <c r="F1054" s="6">
        <v>50715650</v>
      </c>
      <c r="G1054" t="s">
        <v>2016</v>
      </c>
      <c r="H1054" t="str">
        <f t="shared" si="17"/>
        <v>Oliekeerring type ka -        45 x  90 x  10</v>
      </c>
    </row>
    <row r="1055" spans="6:8" x14ac:dyDescent="0.25">
      <c r="F1055" s="6">
        <v>50715655</v>
      </c>
      <c r="G1055" t="s">
        <v>2017</v>
      </c>
      <c r="H1055" t="str">
        <f t="shared" si="17"/>
        <v>Oliekeerring type ka -        47 x  90 x  8</v>
      </c>
    </row>
    <row r="1056" spans="6:8" x14ac:dyDescent="0.25">
      <c r="F1056" s="6">
        <v>50715602</v>
      </c>
      <c r="G1056" t="s">
        <v>2018</v>
      </c>
      <c r="H1056" t="str">
        <f t="shared" si="17"/>
        <v>Oliekeerring SKF CRW1         40 x  60 x  8   olie seal</v>
      </c>
    </row>
    <row r="1057" spans="6:8" x14ac:dyDescent="0.25">
      <c r="F1057" s="6">
        <v>50715609</v>
      </c>
      <c r="G1057" t="s">
        <v>2019</v>
      </c>
      <c r="H1057" t="str">
        <f t="shared" si="17"/>
        <v>Oliekeerring type rzv         45 x  52 x  4</v>
      </c>
    </row>
    <row r="1058" spans="6:8" x14ac:dyDescent="0.25">
      <c r="F1058" s="6">
        <v>50715610</v>
      </c>
      <c r="G1058" t="s">
        <v>2020</v>
      </c>
      <c r="H1058" t="str">
        <f t="shared" si="17"/>
        <v>Oliekeerring type ka -        45 x  50 x  7</v>
      </c>
    </row>
    <row r="1059" spans="6:8" x14ac:dyDescent="0.25">
      <c r="F1059" s="6">
        <v>50715611</v>
      </c>
      <c r="G1059" t="s">
        <v>2021</v>
      </c>
      <c r="H1059" t="str">
        <f t="shared" si="17"/>
        <v>Oliekeerring type was         45 x  52 x  5</v>
      </c>
    </row>
    <row r="1060" spans="6:8" x14ac:dyDescent="0.25">
      <c r="F1060" s="6">
        <v>50715690</v>
      </c>
      <c r="G1060" t="s">
        <v>2022</v>
      </c>
      <c r="H1060" t="str">
        <f t="shared" si="17"/>
        <v>Oliekeerring nbr type wa -    50 x  68 x 10</v>
      </c>
    </row>
    <row r="1061" spans="6:8" x14ac:dyDescent="0.25">
      <c r="F1061" s="6">
        <v>50715545</v>
      </c>
      <c r="G1061" t="s">
        <v>2023</v>
      </c>
      <c r="H1061" t="str">
        <f t="shared" si="17"/>
        <v>Oliekeerring type was         40 x  68 x  7</v>
      </c>
    </row>
    <row r="1062" spans="6:8" x14ac:dyDescent="0.25">
      <c r="F1062" s="6">
        <v>50715560</v>
      </c>
      <c r="G1062" t="s">
        <v>2024</v>
      </c>
      <c r="H1062" t="str">
        <f t="shared" si="17"/>
        <v>Oliekeerring type was-        40 x  72 x 10</v>
      </c>
    </row>
    <row r="1063" spans="6:8" x14ac:dyDescent="0.25">
      <c r="F1063" s="6">
        <v>50715562</v>
      </c>
      <c r="G1063" t="s">
        <v>2025</v>
      </c>
      <c r="H1063" t="str">
        <f t="shared" si="17"/>
        <v>Oliekeerring type kas-        40 x  72 x 10</v>
      </c>
    </row>
    <row r="1064" spans="6:8" x14ac:dyDescent="0.25">
      <c r="F1064" s="6">
        <v>50715565</v>
      </c>
      <c r="G1064" t="s">
        <v>2026</v>
      </c>
      <c r="H1064" t="str">
        <f t="shared" si="17"/>
        <v>Oliekeerring type kas-        40 x  80 x  7</v>
      </c>
    </row>
    <row r="1065" spans="6:8" x14ac:dyDescent="0.25">
      <c r="F1065" s="6">
        <v>50715490</v>
      </c>
      <c r="G1065" t="s">
        <v>2027</v>
      </c>
      <c r="H1065" t="str">
        <f t="shared" si="17"/>
        <v>Oliekeerring type was-        40 x 56 x 8 Enmix oud holle as</v>
      </c>
    </row>
    <row r="1066" spans="6:8" x14ac:dyDescent="0.25">
      <c r="F1066" s="6">
        <v>50715616</v>
      </c>
      <c r="G1066" t="s">
        <v>2028</v>
      </c>
      <c r="H1066" t="str">
        <f t="shared" si="17"/>
        <v>Oliekeerring                  45 x  65 x  8</v>
      </c>
    </row>
    <row r="1067" spans="6:8" x14ac:dyDescent="0.25">
      <c r="F1067" s="6">
        <v>50715618</v>
      </c>
      <c r="G1067" t="s">
        <v>2029</v>
      </c>
      <c r="H1067" t="str">
        <f t="shared" si="17"/>
        <v>Oliekeerring type ka -        45 x  68 x  10</v>
      </c>
    </row>
    <row r="1068" spans="6:8" x14ac:dyDescent="0.25">
      <c r="F1068" s="6">
        <v>50715600</v>
      </c>
      <c r="G1068" t="s">
        <v>2030</v>
      </c>
      <c r="H1068" t="str">
        <f t="shared" si="17"/>
        <v>Oliekeerring type wa -        44 x  65 x 10</v>
      </c>
    </row>
    <row r="1069" spans="6:8" x14ac:dyDescent="0.25">
      <c r="F1069" s="6">
        <v>52910950</v>
      </c>
      <c r="G1069" t="s">
        <v>2031</v>
      </c>
      <c r="H1069" t="str">
        <f t="shared" si="17"/>
        <v>Ringenset UDI 2"              20 mic. grijs</v>
      </c>
    </row>
    <row r="1070" spans="6:8" x14ac:dyDescent="0.25">
      <c r="F1070" s="6" t="s">
        <v>1541</v>
      </c>
      <c r="G1070" t="s">
        <v>2032</v>
      </c>
      <c r="H1070" t="str">
        <f t="shared" si="17"/>
        <v>Huis pakking</v>
      </c>
    </row>
    <row r="1071" spans="6:8" x14ac:dyDescent="0.25">
      <c r="F1071" s="6">
        <v>50717130</v>
      </c>
      <c r="G1071" t="s">
        <v>2033</v>
      </c>
      <c r="H1071" t="str">
        <f t="shared" si="17"/>
        <v>Afdichtdop VK 60 x 10   mm</v>
      </c>
    </row>
    <row r="1072" spans="6:8" x14ac:dyDescent="0.25">
      <c r="F1072" s="6">
        <v>50717040</v>
      </c>
      <c r="G1072" t="s">
        <v>2034</v>
      </c>
      <c r="H1072" t="str">
        <f t="shared" si="17"/>
        <v>Afdichtdop VK 37 x  7   mm</v>
      </c>
    </row>
    <row r="1073" spans="6:8" x14ac:dyDescent="0.25">
      <c r="F1073" s="6">
        <v>50717055</v>
      </c>
      <c r="G1073" t="s">
        <v>2035</v>
      </c>
      <c r="H1073" t="str">
        <f t="shared" si="17"/>
        <v>Afdichtdop VK 42 x  7   mm</v>
      </c>
    </row>
    <row r="1074" spans="6:8" x14ac:dyDescent="0.25">
      <c r="F1074" s="6">
        <v>50717060</v>
      </c>
      <c r="G1074" t="s">
        <v>2036</v>
      </c>
      <c r="H1074" t="str">
        <f t="shared" si="17"/>
        <v>Afdichtdop VK 42 x  9,5 mm</v>
      </c>
    </row>
    <row r="1075" spans="6:8" x14ac:dyDescent="0.25">
      <c r="F1075" s="6">
        <v>50717290</v>
      </c>
      <c r="G1075" t="s">
        <v>2037</v>
      </c>
      <c r="H1075" t="str">
        <f t="shared" si="17"/>
        <v>Afdichtdop VK110 x 12   mm</v>
      </c>
    </row>
    <row r="1076" spans="6:8" x14ac:dyDescent="0.25">
      <c r="F1076" s="6">
        <v>50715770</v>
      </c>
      <c r="G1076" t="s">
        <v>2038</v>
      </c>
      <c r="H1076" t="str">
        <f t="shared" si="17"/>
        <v>Oliekeerring type kas-        60 x  95 x 10</v>
      </c>
    </row>
    <row r="1077" spans="6:8" x14ac:dyDescent="0.25">
      <c r="F1077" s="6">
        <v>50715775</v>
      </c>
      <c r="G1077" t="s">
        <v>2039</v>
      </c>
      <c r="H1077" t="str">
        <f t="shared" si="17"/>
        <v>Oliekeerring type kas-        64 x  90 x 13</v>
      </c>
    </row>
    <row r="1078" spans="6:8" x14ac:dyDescent="0.25">
      <c r="F1078" s="6">
        <v>50717105</v>
      </c>
      <c r="G1078" t="s">
        <v>2040</v>
      </c>
      <c r="H1078" t="str">
        <f t="shared" si="17"/>
        <v>Afdichtdop VK 47 x  7   mm</v>
      </c>
    </row>
    <row r="1079" spans="6:8" x14ac:dyDescent="0.25">
      <c r="F1079" s="6">
        <v>50715820</v>
      </c>
      <c r="G1079" t="s">
        <v>2041</v>
      </c>
      <c r="H1079" t="str">
        <f t="shared" si="17"/>
        <v>Oliekeerring type wa -        65 x 100 x 10</v>
      </c>
    </row>
    <row r="1080" spans="6:8" x14ac:dyDescent="0.25">
      <c r="F1080" s="6">
        <v>50717020</v>
      </c>
      <c r="G1080" t="s">
        <v>2042</v>
      </c>
      <c r="H1080" t="str">
        <f t="shared" si="17"/>
        <v>Afdichtdop VK 28 x  7   mm</v>
      </c>
    </row>
    <row r="1081" spans="6:8" x14ac:dyDescent="0.25">
      <c r="F1081" s="6">
        <v>50717025</v>
      </c>
      <c r="G1081" t="s">
        <v>2043</v>
      </c>
      <c r="H1081" t="str">
        <f t="shared" si="17"/>
        <v>Afdichtdop VK 30 x  8   mm</v>
      </c>
    </row>
    <row r="1082" spans="6:8" x14ac:dyDescent="0.25">
      <c r="F1082" s="6">
        <v>50717030</v>
      </c>
      <c r="G1082" t="s">
        <v>2044</v>
      </c>
      <c r="H1082" t="str">
        <f t="shared" si="17"/>
        <v>Afdichtdop VK 32 x  9,5 mm</v>
      </c>
    </row>
    <row r="1083" spans="6:8" x14ac:dyDescent="0.25">
      <c r="F1083" s="6">
        <v>50717035</v>
      </c>
      <c r="G1083" t="s">
        <v>2045</v>
      </c>
      <c r="H1083" t="str">
        <f t="shared" si="17"/>
        <v>Afdichtdop VK 35 x  7   mm</v>
      </c>
    </row>
    <row r="1084" spans="6:8" x14ac:dyDescent="0.25">
      <c r="F1084" s="6">
        <v>50717036</v>
      </c>
      <c r="G1084" t="s">
        <v>2046</v>
      </c>
      <c r="H1084" t="str">
        <f t="shared" si="17"/>
        <v>Afdichtdop VK 35 x  8   mm</v>
      </c>
    </row>
    <row r="1085" spans="6:8" x14ac:dyDescent="0.25">
      <c r="F1085" s="6">
        <v>50715860</v>
      </c>
      <c r="G1085" t="s">
        <v>2047</v>
      </c>
      <c r="H1085" t="str">
        <f t="shared" si="17"/>
        <v>Oliekeerring type kas-        70 x  90 x 10</v>
      </c>
    </row>
    <row r="1086" spans="6:8" x14ac:dyDescent="0.25">
      <c r="F1086" s="6">
        <v>50715862</v>
      </c>
      <c r="G1086" t="s">
        <v>2048</v>
      </c>
      <c r="H1086" t="str">
        <f t="shared" si="17"/>
        <v>Oliekeerring FKM GRST         70 x  90 x 10 rvs-304 veer</v>
      </c>
    </row>
    <row r="1087" spans="6:8" x14ac:dyDescent="0.25">
      <c r="F1087" s="6">
        <v>50715890</v>
      </c>
      <c r="G1087" t="s">
        <v>2049</v>
      </c>
      <c r="H1087" t="str">
        <f t="shared" si="17"/>
        <v>Oliekeerring NBR902 BAUSLX2   75 x 130 x 10</v>
      </c>
    </row>
    <row r="1088" spans="6:8" x14ac:dyDescent="0.25">
      <c r="F1088" s="6">
        <v>50715447</v>
      </c>
      <c r="G1088" t="s">
        <v>2050</v>
      </c>
      <c r="H1088" t="str">
        <f t="shared" si="17"/>
        <v>Oliekeerring nbr              40 x  47 x  4</v>
      </c>
    </row>
    <row r="1089" spans="6:8" x14ac:dyDescent="0.25">
      <c r="F1089" s="6">
        <v>50715342</v>
      </c>
      <c r="G1089" t="s">
        <v>2051</v>
      </c>
      <c r="H1089" t="str">
        <f t="shared" si="17"/>
        <v>Oliekeerring type ka -        35 x  56 x  8</v>
      </c>
    </row>
    <row r="1090" spans="6:8" x14ac:dyDescent="0.25">
      <c r="F1090" s="6">
        <v>50715230</v>
      </c>
      <c r="G1090" t="s">
        <v>2052</v>
      </c>
      <c r="H1090" t="str">
        <f t="shared" si="17"/>
        <v>Oliekeerring type wa -        32 x  62 x  8</v>
      </c>
    </row>
    <row r="1091" spans="6:8" x14ac:dyDescent="0.25">
      <c r="F1091" s="6">
        <v>50715195</v>
      </c>
      <c r="G1091" t="s">
        <v>2053</v>
      </c>
      <c r="H1091" t="str">
        <f t="shared" si="17"/>
        <v>Oliekeerring type kas-        32 x  42 x  8</v>
      </c>
    </row>
    <row r="1092" spans="6:8" x14ac:dyDescent="0.25">
      <c r="F1092" s="6">
        <v>50714530</v>
      </c>
      <c r="G1092" t="s">
        <v>2054</v>
      </c>
      <c r="H1092" t="str">
        <f t="shared" si="17"/>
        <v>Oliekeerring type wa -        20 x  42 x  7</v>
      </c>
    </row>
    <row r="1093" spans="6:8" x14ac:dyDescent="0.25">
      <c r="F1093" s="6">
        <v>50714620</v>
      </c>
      <c r="G1093" t="s">
        <v>2055</v>
      </c>
      <c r="H1093" t="str">
        <f t="shared" si="17"/>
        <v>Oliekeerring type wa -        22 x  35 x  7</v>
      </c>
    </row>
    <row r="1094" spans="6:8" x14ac:dyDescent="0.25">
      <c r="F1094" s="6">
        <v>50714370</v>
      </c>
      <c r="G1094" t="s">
        <v>2056</v>
      </c>
      <c r="H1094" t="str">
        <f t="shared" si="17"/>
        <v>Oliekeerring type wa -        17 x  32 x  7</v>
      </c>
    </row>
    <row r="1095" spans="6:8" x14ac:dyDescent="0.25">
      <c r="F1095" s="6">
        <v>50714490</v>
      </c>
      <c r="G1095" t="s">
        <v>2057</v>
      </c>
      <c r="H1095" t="str">
        <f t="shared" si="17"/>
        <v>Oliekeerring type ka -        20 x  32 x  5</v>
      </c>
    </row>
    <row r="1096" spans="6:8" x14ac:dyDescent="0.25">
      <c r="F1096" s="6">
        <v>50714470</v>
      </c>
      <c r="G1096" t="s">
        <v>2058</v>
      </c>
      <c r="H1096" t="str">
        <f t="shared" ref="H1096:H1159" si="18">IF(I1096="",G1096,I1096)</f>
        <v>Oliekeerring type wa -        20 x  28 x  4</v>
      </c>
    </row>
    <row r="1097" spans="6:8" x14ac:dyDescent="0.25">
      <c r="F1097" s="6">
        <v>50714477</v>
      </c>
      <c r="G1097" t="s">
        <v>2059</v>
      </c>
      <c r="H1097" t="str">
        <f t="shared" si="18"/>
        <v>Oliekeerring type r           20 x  30 x  4</v>
      </c>
    </row>
    <row r="1098" spans="6:8" x14ac:dyDescent="0.25">
      <c r="F1098" s="6">
        <v>50714685</v>
      </c>
      <c r="G1098" t="s">
        <v>2060</v>
      </c>
      <c r="H1098" t="str">
        <f t="shared" si="18"/>
        <v>Oliekeerring type ka -        24 x  62 x  7</v>
      </c>
    </row>
    <row r="1099" spans="6:8" x14ac:dyDescent="0.25">
      <c r="F1099" s="6">
        <v>50714770</v>
      </c>
      <c r="G1099" t="s">
        <v>2061</v>
      </c>
      <c r="H1099" t="str">
        <f t="shared" si="18"/>
        <v>Oliekeerring type wa -        25 x  40 x  5</v>
      </c>
    </row>
    <row r="1100" spans="6:8" x14ac:dyDescent="0.25">
      <c r="F1100" s="6">
        <v>50714860</v>
      </c>
      <c r="G1100" t="s">
        <v>2062</v>
      </c>
      <c r="H1100" t="str">
        <f t="shared" si="18"/>
        <v>Oliekeerring type wa -        25 x  47 x 10</v>
      </c>
    </row>
    <row r="1101" spans="6:8" x14ac:dyDescent="0.25">
      <c r="F1101" s="6">
        <v>50714695</v>
      </c>
      <c r="G1101" t="s">
        <v>2063</v>
      </c>
      <c r="H1101" t="str">
        <f t="shared" si="18"/>
        <v>Oliekeerring type wa -        25 x  32 x  4</v>
      </c>
    </row>
    <row r="1102" spans="6:8" x14ac:dyDescent="0.25">
      <c r="F1102" s="6">
        <v>50714795</v>
      </c>
      <c r="G1102" t="s">
        <v>2064</v>
      </c>
      <c r="H1102" t="str">
        <f t="shared" si="18"/>
        <v>Oliekeerring type wa -        25 x  42 x  7</v>
      </c>
    </row>
    <row r="1103" spans="6:8" x14ac:dyDescent="0.25">
      <c r="F1103" s="6">
        <v>50707380</v>
      </c>
      <c r="G1103" t="s">
        <v>2065</v>
      </c>
      <c r="H1103" t="str">
        <f t="shared" si="18"/>
        <v>Glanpakking 10 mm vierkant    per 10 cm    type 6230SL</v>
      </c>
    </row>
    <row r="1104" spans="6:8" x14ac:dyDescent="0.25">
      <c r="F1104" s="6">
        <v>50712380</v>
      </c>
      <c r="G1104" t="s">
        <v>2066</v>
      </c>
      <c r="H1104" t="str">
        <f t="shared" si="18"/>
        <v>Pakking DN 125  pn10/16       192 x 141 x 3 mm SBR/NR-rubber</v>
      </c>
    </row>
    <row r="1105" spans="6:9" x14ac:dyDescent="0.25">
      <c r="F1105" s="6">
        <v>50714464</v>
      </c>
      <c r="G1105" t="s">
        <v>2067</v>
      </c>
      <c r="H1105" t="str">
        <f t="shared" si="18"/>
        <v>Oliekeerring type kas-        18 x  40 x  7</v>
      </c>
    </row>
    <row r="1106" spans="6:9" x14ac:dyDescent="0.25">
      <c r="F1106" s="6">
        <v>50703940</v>
      </c>
      <c r="G1106" t="s">
        <v>2068</v>
      </c>
      <c r="H1106" t="str">
        <f t="shared" si="18"/>
        <v>NBR o-ring    70 shore        155    x 2,5  mm</v>
      </c>
    </row>
    <row r="1107" spans="6:9" x14ac:dyDescent="0.25">
      <c r="F1107" s="6">
        <v>50707260</v>
      </c>
      <c r="G1107" t="s">
        <v>2069</v>
      </c>
      <c r="H1107" t="str">
        <f t="shared" si="18"/>
        <v>Zelfkleven sponsrubber        D-profiel 14x12 mm</v>
      </c>
    </row>
    <row r="1108" spans="6:9" x14ac:dyDescent="0.25">
      <c r="F1108" s="6">
        <v>50707230</v>
      </c>
      <c r="G1108" t="s">
        <v>2070</v>
      </c>
      <c r="H1108" t="str">
        <f t="shared" si="18"/>
        <v>Kantprofiel rubber met kraal  bovenzijde 0,8-3 mm</v>
      </c>
    </row>
    <row r="1109" spans="6:9" x14ac:dyDescent="0.25">
      <c r="F1109" s="6">
        <v>50703480</v>
      </c>
      <c r="G1109" t="s">
        <v>2071</v>
      </c>
      <c r="H1109" t="str">
        <f t="shared" si="18"/>
        <v>NBR o-ring    70 shore        35    x 4    mm</v>
      </c>
    </row>
    <row r="1110" spans="6:9" x14ac:dyDescent="0.25">
      <c r="F1110" s="6">
        <v>50705375</v>
      </c>
      <c r="G1110" t="s">
        <v>2072</v>
      </c>
      <c r="H1110" t="str">
        <f t="shared" si="18"/>
        <v>EPDM o-ring   70 shore         62,05 x 5,00 mm</v>
      </c>
    </row>
    <row r="1111" spans="6:9" x14ac:dyDescent="0.25">
      <c r="F1111" t="s">
        <v>2524</v>
      </c>
      <c r="G1111" t="s">
        <v>2525</v>
      </c>
      <c r="H1111" t="str">
        <f t="shared" si="18"/>
        <v>Pomphuis o-ring is inbegrepen bij de sealkit</v>
      </c>
    </row>
    <row r="1112" spans="6:9" x14ac:dyDescent="0.25">
      <c r="F1112" s="11">
        <v>50705980</v>
      </c>
      <c r="G1112" t="s">
        <v>2573</v>
      </c>
      <c r="H1112" t="str">
        <f t="shared" si="18"/>
        <v>EPDM o-ring   70 shore        329,79 x 3,53 mm</v>
      </c>
    </row>
    <row r="1113" spans="6:9" x14ac:dyDescent="0.25">
      <c r="F1113" s="6">
        <v>50602345</v>
      </c>
      <c r="G1113" t="s">
        <v>1287</v>
      </c>
      <c r="H1113" t="str">
        <f t="shared" si="18"/>
        <v>SKF ball bearing 6206-2RS1/C3</v>
      </c>
      <c r="I1113" t="s">
        <v>2657</v>
      </c>
    </row>
    <row r="1114" spans="6:9" x14ac:dyDescent="0.25">
      <c r="F1114" s="6">
        <v>50602286</v>
      </c>
      <c r="G1114" t="s">
        <v>1288</v>
      </c>
      <c r="H1114" t="str">
        <f t="shared" si="18"/>
        <v>SKF kogellager                6204-2RSH/C3GJN</v>
      </c>
    </row>
    <row r="1115" spans="6:9" x14ac:dyDescent="0.25">
      <c r="F1115" s="6">
        <v>50620200</v>
      </c>
      <c r="G1115" t="s">
        <v>1289</v>
      </c>
      <c r="H1115" t="str">
        <f t="shared" si="18"/>
        <v>Golfring tbv lagers (oa. 6007) 49,6 x 60,4 x 0,6</v>
      </c>
    </row>
    <row r="1116" spans="6:9" x14ac:dyDescent="0.25">
      <c r="F1116" s="6">
        <v>50602305</v>
      </c>
      <c r="G1116" t="s">
        <v>1290</v>
      </c>
      <c r="H1116" t="str">
        <f t="shared" si="18"/>
        <v>SKF ball bearing 6205-2RSH/C3</v>
      </c>
      <c r="I1116" t="s">
        <v>2658</v>
      </c>
    </row>
    <row r="1117" spans="6:9" x14ac:dyDescent="0.25">
      <c r="F1117" s="6">
        <v>50620210</v>
      </c>
      <c r="G1117" t="s">
        <v>1291</v>
      </c>
      <c r="H1117" t="str">
        <f t="shared" si="18"/>
        <v>Golfring tbv lagers           58,1 x 71,0 x 0,6</v>
      </c>
    </row>
    <row r="1118" spans="6:9" x14ac:dyDescent="0.25">
      <c r="F1118" s="6">
        <v>50620120</v>
      </c>
      <c r="G1118" t="s">
        <v>1292</v>
      </c>
      <c r="H1118" t="str">
        <f t="shared" si="18"/>
        <v>Golfring tbv lagers           27,3 x 33,9 x 0,4</v>
      </c>
    </row>
    <row r="1119" spans="6:9" x14ac:dyDescent="0.25">
      <c r="F1119" s="6">
        <v>50602245</v>
      </c>
      <c r="G1119" t="s">
        <v>1293</v>
      </c>
      <c r="H1119" t="str">
        <f t="shared" si="18"/>
        <v>SKF ball bearing 6203-2RS1/C3</v>
      </c>
      <c r="I1119" t="s">
        <v>2659</v>
      </c>
    </row>
    <row r="1120" spans="6:9" x14ac:dyDescent="0.25">
      <c r="F1120" s="6">
        <v>50602205</v>
      </c>
      <c r="G1120" t="s">
        <v>1294</v>
      </c>
      <c r="H1120" t="str">
        <f t="shared" si="18"/>
        <v>SKF ball bearing 6202-2RSH/C3</v>
      </c>
      <c r="I1120" t="s">
        <v>2660</v>
      </c>
    </row>
    <row r="1121" spans="6:9" x14ac:dyDescent="0.25">
      <c r="F1121" s="6">
        <v>50604245</v>
      </c>
      <c r="G1121" t="s">
        <v>1295</v>
      </c>
      <c r="H1121" t="str">
        <f t="shared" si="18"/>
        <v>SKF ball bearing 6306-2RS1/C3</v>
      </c>
      <c r="I1121" t="s">
        <v>2661</v>
      </c>
    </row>
    <row r="1122" spans="6:9" x14ac:dyDescent="0.25">
      <c r="F1122" s="6">
        <v>50602285</v>
      </c>
      <c r="G1122" t="s">
        <v>1296</v>
      </c>
      <c r="H1122" t="str">
        <f t="shared" si="18"/>
        <v>SKF ball bearing 6204-2RSH/C3</v>
      </c>
      <c r="I1122" t="s">
        <v>2662</v>
      </c>
    </row>
    <row r="1123" spans="6:9" x14ac:dyDescent="0.25">
      <c r="F1123" s="6">
        <v>50602203</v>
      </c>
      <c r="G1123" t="s">
        <v>1297</v>
      </c>
      <c r="H1123" t="str">
        <f t="shared" si="18"/>
        <v>SKF kogellager                6202-2Z/C3GJN</v>
      </c>
    </row>
    <row r="1124" spans="6:9" x14ac:dyDescent="0.25">
      <c r="F1124" s="6">
        <v>50600266</v>
      </c>
      <c r="G1124" t="s">
        <v>1298</v>
      </c>
      <c r="H1124" t="str">
        <f t="shared" si="18"/>
        <v>SKF kogellager                6005-2Z</v>
      </c>
    </row>
    <row r="1125" spans="6:9" x14ac:dyDescent="0.25">
      <c r="F1125" s="6">
        <v>50620100</v>
      </c>
      <c r="G1125" t="s">
        <v>1299</v>
      </c>
      <c r="H1125" t="str">
        <f t="shared" si="18"/>
        <v>Golfring tbv lagers           24,3 x 31,0 x 0,3</v>
      </c>
    </row>
    <row r="1126" spans="6:9" x14ac:dyDescent="0.25">
      <c r="F1126" s="6">
        <v>50620160</v>
      </c>
      <c r="G1126" t="s">
        <v>1300</v>
      </c>
      <c r="H1126" t="str">
        <f t="shared" si="18"/>
        <v>Golfring tbv lagers           37,8 x 45,7 x 0,5</v>
      </c>
    </row>
    <row r="1127" spans="6:9" x14ac:dyDescent="0.25">
      <c r="F1127" s="6">
        <v>50620140</v>
      </c>
      <c r="G1127" t="s">
        <v>1301</v>
      </c>
      <c r="H1127" t="str">
        <f t="shared" si="18"/>
        <v>Golfring tbv lagers           32,1 x 38,8 x 0,4</v>
      </c>
    </row>
    <row r="1128" spans="6:9" x14ac:dyDescent="0.25">
      <c r="F1128" s="6">
        <v>50600305</v>
      </c>
      <c r="G1128" t="s">
        <v>1302</v>
      </c>
      <c r="H1128" t="str">
        <f t="shared" si="18"/>
        <v>SKF kogellager                6007-2RS1/C3</v>
      </c>
    </row>
    <row r="1129" spans="6:9" x14ac:dyDescent="0.25">
      <c r="F1129" s="6">
        <v>50604203</v>
      </c>
      <c r="G1129" t="s">
        <v>1303</v>
      </c>
      <c r="H1129" t="str">
        <f t="shared" si="18"/>
        <v>SKF kogellager                6305-2Z/C3GJN</v>
      </c>
    </row>
    <row r="1130" spans="6:9" x14ac:dyDescent="0.25">
      <c r="F1130" s="6">
        <v>50602243</v>
      </c>
      <c r="G1130" t="s">
        <v>1304</v>
      </c>
      <c r="H1130" t="str">
        <f t="shared" si="18"/>
        <v>SKF kogellager                6203-2Z/C3GJN</v>
      </c>
    </row>
    <row r="1131" spans="6:9" x14ac:dyDescent="0.25">
      <c r="F1131" s="6">
        <v>50607100</v>
      </c>
      <c r="G1131" t="s">
        <v>1305</v>
      </c>
      <c r="H1131" t="str">
        <f t="shared" si="18"/>
        <v>SKF kogellager                7304-BEP</v>
      </c>
    </row>
    <row r="1132" spans="6:9" x14ac:dyDescent="0.25">
      <c r="F1132" s="6">
        <v>50609999</v>
      </c>
      <c r="G1132" t="s">
        <v>1306</v>
      </c>
      <c r="H1132" t="str">
        <f t="shared" si="18"/>
        <v>Kogellagers</v>
      </c>
    </row>
    <row r="1133" spans="6:9" x14ac:dyDescent="0.25">
      <c r="F1133" s="6">
        <v>50602303</v>
      </c>
      <c r="G1133" t="s">
        <v>1307</v>
      </c>
      <c r="H1133" t="str">
        <f t="shared" si="18"/>
        <v>SKF kogellager                6205-2Z/C3GJN</v>
      </c>
    </row>
    <row r="1134" spans="6:9" x14ac:dyDescent="0.25">
      <c r="F1134" s="6">
        <v>50602385</v>
      </c>
      <c r="G1134" t="s">
        <v>1308</v>
      </c>
      <c r="H1134" t="str">
        <f t="shared" si="18"/>
        <v>SKF ball bearing 6208-2RS1/C3</v>
      </c>
      <c r="I1134" t="s">
        <v>2663</v>
      </c>
    </row>
    <row r="1135" spans="6:9" x14ac:dyDescent="0.25">
      <c r="F1135" s="6">
        <v>50602185</v>
      </c>
      <c r="G1135" t="s">
        <v>1309</v>
      </c>
      <c r="H1135" t="str">
        <f t="shared" si="18"/>
        <v>SKF ball bearing 6201-2RSH/C3</v>
      </c>
      <c r="I1135" t="s">
        <v>2664</v>
      </c>
    </row>
    <row r="1136" spans="6:9" x14ac:dyDescent="0.25">
      <c r="F1136" s="6">
        <v>50607166</v>
      </c>
      <c r="G1136" t="s">
        <v>1310</v>
      </c>
      <c r="H1136" t="str">
        <f t="shared" si="18"/>
        <v>SKF hoekkontaktlager          7308-BE-2RZP/GWF</v>
      </c>
    </row>
    <row r="1137" spans="6:9" x14ac:dyDescent="0.25">
      <c r="F1137" s="6">
        <v>50606160</v>
      </c>
      <c r="G1137" t="s">
        <v>1311</v>
      </c>
      <c r="H1137" t="str">
        <f t="shared" si="18"/>
        <v>SKF kogellager                7206-BEP</v>
      </c>
    </row>
    <row r="1138" spans="6:9" x14ac:dyDescent="0.25">
      <c r="F1138" s="6">
        <v>50620180</v>
      </c>
      <c r="G1138" t="s">
        <v>1312</v>
      </c>
      <c r="H1138" t="str">
        <f t="shared" si="18"/>
        <v>Golfring tbv lagers           41,0 x 50,3 x 0,5</v>
      </c>
    </row>
    <row r="1139" spans="6:9" x14ac:dyDescent="0.25">
      <c r="F1139" s="6">
        <v>50604205</v>
      </c>
      <c r="G1139" t="s">
        <v>1313</v>
      </c>
      <c r="H1139" t="str">
        <f t="shared" si="18"/>
        <v>SKF kogellager                6305-2RS1/C3</v>
      </c>
    </row>
    <row r="1140" spans="6:9" x14ac:dyDescent="0.25">
      <c r="F1140" s="6">
        <v>50607114</v>
      </c>
      <c r="G1140" t="s">
        <v>1314</v>
      </c>
      <c r="H1140" t="str">
        <f t="shared" si="18"/>
        <v>SKF kogellager                7305-BECBP</v>
      </c>
    </row>
    <row r="1141" spans="6:9" x14ac:dyDescent="0.25">
      <c r="F1141" s="6">
        <v>50600225</v>
      </c>
      <c r="G1141" t="s">
        <v>1315</v>
      </c>
      <c r="H1141" t="str">
        <f t="shared" si="18"/>
        <v>SKF kogellager                6003-2RSH/C3</v>
      </c>
    </row>
    <row r="1142" spans="6:9" x14ac:dyDescent="0.25">
      <c r="F1142" s="6">
        <v>50600303</v>
      </c>
      <c r="G1142" t="s">
        <v>1316</v>
      </c>
      <c r="H1142" t="str">
        <f t="shared" si="18"/>
        <v>SKF kogellager                6007-2Z/C3GJN</v>
      </c>
    </row>
    <row r="1143" spans="6:9" x14ac:dyDescent="0.25">
      <c r="F1143" s="6">
        <v>50600285</v>
      </c>
      <c r="G1143" t="s">
        <v>1317</v>
      </c>
      <c r="H1143" t="str">
        <f t="shared" si="18"/>
        <v>SKF kogellager                6006-2RS1/C3</v>
      </c>
    </row>
    <row r="1144" spans="6:9" x14ac:dyDescent="0.25">
      <c r="F1144" s="6">
        <v>50606100</v>
      </c>
      <c r="G1144" t="s">
        <v>1318</v>
      </c>
      <c r="H1144" t="str">
        <f t="shared" si="18"/>
        <v>SKF kogellager                7203-BEP</v>
      </c>
    </row>
    <row r="1145" spans="6:9" x14ac:dyDescent="0.25">
      <c r="F1145" s="6">
        <v>50608165</v>
      </c>
      <c r="G1145" t="s">
        <v>1319</v>
      </c>
      <c r="H1145" t="str">
        <f t="shared" si="18"/>
        <v>SKF kogellager                3205 A-2ZC3/MT33</v>
      </c>
    </row>
    <row r="1146" spans="6:9" x14ac:dyDescent="0.25">
      <c r="F1146" s="6">
        <v>50607120</v>
      </c>
      <c r="G1146" t="s">
        <v>1320</v>
      </c>
      <c r="H1146" t="str">
        <f t="shared" si="18"/>
        <v>SKF kogellager                7305-BEP</v>
      </c>
    </row>
    <row r="1147" spans="6:9" x14ac:dyDescent="0.25">
      <c r="F1147" s="6">
        <v>50600340</v>
      </c>
      <c r="G1147" t="s">
        <v>1321</v>
      </c>
      <c r="H1147" t="str">
        <f t="shared" si="18"/>
        <v>SKF kogellager                6009-2RS1</v>
      </c>
    </row>
    <row r="1148" spans="6:9" x14ac:dyDescent="0.25">
      <c r="F1148" s="6">
        <v>50604243</v>
      </c>
      <c r="G1148" t="s">
        <v>1322</v>
      </c>
      <c r="H1148" t="str">
        <f t="shared" si="18"/>
        <v>SKF kogellager                6306-2Z/C3GJN</v>
      </c>
    </row>
    <row r="1149" spans="6:9" x14ac:dyDescent="0.25">
      <c r="F1149" s="6">
        <v>50602363</v>
      </c>
      <c r="G1149" t="s">
        <v>1323</v>
      </c>
      <c r="H1149" t="str">
        <f t="shared" si="18"/>
        <v>SKF kogellager                6207-2Z/C3GJN</v>
      </c>
    </row>
    <row r="1150" spans="6:9" x14ac:dyDescent="0.25">
      <c r="F1150" s="6">
        <v>50604345</v>
      </c>
      <c r="G1150" t="s">
        <v>1324</v>
      </c>
      <c r="H1150" t="str">
        <f t="shared" si="18"/>
        <v>SKF ball bearing 6309-2RS1/C3</v>
      </c>
      <c r="I1150" t="s">
        <v>2665</v>
      </c>
    </row>
    <row r="1151" spans="6:9" x14ac:dyDescent="0.25">
      <c r="F1151" s="6">
        <v>50609209</v>
      </c>
      <c r="G1151" t="s">
        <v>1325</v>
      </c>
      <c r="H1151" t="str">
        <f t="shared" si="18"/>
        <v>SKF kogellager                3305 A-2ZTN9/C3VT113</v>
      </c>
    </row>
    <row r="1152" spans="6:9" x14ac:dyDescent="0.25">
      <c r="F1152" s="6">
        <v>50619810</v>
      </c>
      <c r="G1152" t="s">
        <v>1326</v>
      </c>
      <c r="H1152" t="str">
        <f t="shared" si="18"/>
        <v>Nilosring 7306 AVH</v>
      </c>
    </row>
    <row r="1153" spans="6:9" x14ac:dyDescent="0.25">
      <c r="F1153" s="6">
        <v>50619820</v>
      </c>
      <c r="G1153" t="s">
        <v>1327</v>
      </c>
      <c r="H1153" t="str">
        <f t="shared" si="18"/>
        <v>Nilosring 7306 JVH</v>
      </c>
    </row>
    <row r="1154" spans="6:9" x14ac:dyDescent="0.25">
      <c r="F1154" s="6">
        <v>50600365</v>
      </c>
      <c r="G1154" t="s">
        <v>1328</v>
      </c>
      <c r="H1154" t="str">
        <f t="shared" si="18"/>
        <v>SKF kogellager                6010-2RS1/C3</v>
      </c>
    </row>
    <row r="1155" spans="6:9" x14ac:dyDescent="0.25">
      <c r="F1155" s="6">
        <v>50602287</v>
      </c>
      <c r="G1155" t="s">
        <v>1329</v>
      </c>
      <c r="H1155" t="str">
        <f t="shared" si="18"/>
        <v>SKF kogellager                6204-2Z/C3</v>
      </c>
    </row>
    <row r="1156" spans="6:9" x14ac:dyDescent="0.25">
      <c r="F1156" s="6">
        <v>50604165</v>
      </c>
      <c r="G1156" t="s">
        <v>1330</v>
      </c>
      <c r="H1156" t="str">
        <f t="shared" si="18"/>
        <v>SKF kogellager                6303-2RSH/C3</v>
      </c>
    </row>
    <row r="1157" spans="6:9" x14ac:dyDescent="0.25">
      <c r="F1157" s="6">
        <v>50620230</v>
      </c>
      <c r="G1157" t="s">
        <v>1331</v>
      </c>
      <c r="H1157" t="str">
        <f t="shared" si="18"/>
        <v>Golfring tbv lagers           61,4 x 77,8 x 0,6</v>
      </c>
    </row>
    <row r="1158" spans="6:9" x14ac:dyDescent="0.25">
      <c r="F1158" s="6">
        <v>50604285</v>
      </c>
      <c r="G1158" t="s">
        <v>1332</v>
      </c>
      <c r="H1158" t="str">
        <f t="shared" si="18"/>
        <v>SKF kogellager                6307-2RS1/C3</v>
      </c>
    </row>
    <row r="1159" spans="6:9" x14ac:dyDescent="0.25">
      <c r="F1159" s="6">
        <v>50604305</v>
      </c>
      <c r="G1159" t="s">
        <v>1333</v>
      </c>
      <c r="H1159" t="str">
        <f t="shared" si="18"/>
        <v>SKF ball bearing 6308-2RS1/C3</v>
      </c>
      <c r="I1159" t="s">
        <v>2666</v>
      </c>
    </row>
    <row r="1160" spans="6:9" x14ac:dyDescent="0.25">
      <c r="F1160" s="6">
        <v>50604202</v>
      </c>
      <c r="G1160" t="s">
        <v>1334</v>
      </c>
      <c r="H1160" t="str">
        <f t="shared" ref="H1160:H1223" si="19">IF(I1160="",G1160,I1160)</f>
        <v>SKF kogellager                6305-C3</v>
      </c>
    </row>
    <row r="1161" spans="6:9" x14ac:dyDescent="0.25">
      <c r="F1161" s="6">
        <v>50602343</v>
      </c>
      <c r="G1161" t="s">
        <v>1335</v>
      </c>
      <c r="H1161" t="str">
        <f t="shared" si="19"/>
        <v>SKF kogellager                6206-2Z/C3GJN</v>
      </c>
    </row>
    <row r="1162" spans="6:9" x14ac:dyDescent="0.25">
      <c r="F1162" s="6">
        <v>50604303</v>
      </c>
      <c r="G1162" t="s">
        <v>1336</v>
      </c>
      <c r="H1162" t="str">
        <f t="shared" si="19"/>
        <v>SKF kogellager                6308-2Z/C3GJN</v>
      </c>
    </row>
    <row r="1163" spans="6:9" x14ac:dyDescent="0.25">
      <c r="F1163" s="6">
        <v>50620250</v>
      </c>
      <c r="G1163" t="s">
        <v>1337</v>
      </c>
      <c r="H1163" t="str">
        <f t="shared" si="19"/>
        <v>Golfring tbv lagers           70,6 x 88,3 x 0,7</v>
      </c>
    </row>
    <row r="1164" spans="6:9" x14ac:dyDescent="0.25">
      <c r="F1164" s="6">
        <v>50602425</v>
      </c>
      <c r="G1164" t="s">
        <v>1338</v>
      </c>
      <c r="H1164" t="str">
        <f t="shared" si="19"/>
        <v>SKF kogellager                6209-2RS1/C3</v>
      </c>
    </row>
    <row r="1165" spans="6:9" x14ac:dyDescent="0.25">
      <c r="F1165" s="6">
        <v>50602365</v>
      </c>
      <c r="G1165" t="s">
        <v>1339</v>
      </c>
      <c r="H1165" t="str">
        <f t="shared" si="19"/>
        <v>SKF kogellager                6207-2RS1/C3</v>
      </c>
    </row>
    <row r="1166" spans="6:9" x14ac:dyDescent="0.25">
      <c r="F1166" s="6">
        <v>50604365</v>
      </c>
      <c r="G1166" t="s">
        <v>1340</v>
      </c>
      <c r="H1166" t="str">
        <f t="shared" si="19"/>
        <v>SKF kogellager                6310-2RS1/C3</v>
      </c>
    </row>
    <row r="1167" spans="6:9" x14ac:dyDescent="0.25">
      <c r="F1167" s="6">
        <v>50620240</v>
      </c>
      <c r="G1167" t="s">
        <v>1341</v>
      </c>
      <c r="H1167" t="str">
        <f t="shared" si="19"/>
        <v>Golfring tbv lagers           65,2 x 83,1 x 0,6</v>
      </c>
    </row>
    <row r="1168" spans="6:9" x14ac:dyDescent="0.25">
      <c r="F1168" s="6">
        <v>50607160</v>
      </c>
      <c r="G1168" t="s">
        <v>1342</v>
      </c>
      <c r="H1168" t="str">
        <f t="shared" si="19"/>
        <v>SKF kogellager                7308-BEP</v>
      </c>
    </row>
    <row r="1169" spans="6:8" x14ac:dyDescent="0.25">
      <c r="F1169" s="6">
        <v>50608140</v>
      </c>
      <c r="G1169" t="s">
        <v>1343</v>
      </c>
      <c r="H1169" t="str">
        <f t="shared" si="19"/>
        <v>SKF kogellager                3204-ATN9/C3</v>
      </c>
    </row>
    <row r="1170" spans="6:8" x14ac:dyDescent="0.25">
      <c r="F1170" s="6">
        <v>50607165</v>
      </c>
      <c r="G1170" t="s">
        <v>1344</v>
      </c>
      <c r="H1170" t="str">
        <f t="shared" si="19"/>
        <v>INA/FAG hoekkontaktlager      7308-B2RS TVP L198</v>
      </c>
    </row>
    <row r="1171" spans="6:8" x14ac:dyDescent="0.25">
      <c r="F1171" s="6">
        <v>50609300</v>
      </c>
      <c r="G1171" t="s">
        <v>1345</v>
      </c>
      <c r="H1171" t="str">
        <f t="shared" si="19"/>
        <v>SKF hoekkontaktlager          3310 A-2RS1/C3MT33</v>
      </c>
    </row>
    <row r="1172" spans="6:8" x14ac:dyDescent="0.25">
      <c r="F1172" s="6">
        <v>50609211</v>
      </c>
      <c r="G1172" t="s">
        <v>1346</v>
      </c>
      <c r="H1172" t="str">
        <f t="shared" si="19"/>
        <v>SKF kogellager                3307-ATN9/C3</v>
      </c>
    </row>
    <row r="1173" spans="6:8" x14ac:dyDescent="0.25">
      <c r="F1173" s="6">
        <v>50600400</v>
      </c>
      <c r="G1173" t="s">
        <v>1347</v>
      </c>
      <c r="H1173" t="str">
        <f t="shared" si="19"/>
        <v>SKF kogellager                6012-2RS1</v>
      </c>
    </row>
    <row r="1174" spans="6:8" x14ac:dyDescent="0.25">
      <c r="F1174" s="6">
        <v>50600320</v>
      </c>
      <c r="G1174" t="s">
        <v>1348</v>
      </c>
      <c r="H1174" t="str">
        <f t="shared" si="19"/>
        <v>SKF kogellager                6008-2RS1</v>
      </c>
    </row>
    <row r="1175" spans="6:8" x14ac:dyDescent="0.25">
      <c r="F1175" s="6">
        <v>50600420</v>
      </c>
      <c r="G1175" t="s">
        <v>1349</v>
      </c>
      <c r="H1175" t="str">
        <f t="shared" si="19"/>
        <v>SKF kogellager                6013-2RS1</v>
      </c>
    </row>
    <row r="1176" spans="6:8" x14ac:dyDescent="0.25">
      <c r="F1176" s="6">
        <v>50607174</v>
      </c>
      <c r="G1176" t="s">
        <v>1350</v>
      </c>
      <c r="H1176" t="str">
        <f t="shared" si="19"/>
        <v>SKF kogellager                7310-BECBP</v>
      </c>
    </row>
    <row r="1177" spans="6:8" x14ac:dyDescent="0.25">
      <c r="F1177" s="6">
        <v>50606220</v>
      </c>
      <c r="G1177" t="s">
        <v>1351</v>
      </c>
      <c r="H1177" t="str">
        <f t="shared" si="19"/>
        <v>SKF kogellager                7209-BEP</v>
      </c>
    </row>
    <row r="1178" spans="6:8" x14ac:dyDescent="0.25">
      <c r="F1178" s="6">
        <v>50607154</v>
      </c>
      <c r="G1178" t="s">
        <v>1352</v>
      </c>
      <c r="H1178" t="str">
        <f t="shared" si="19"/>
        <v>SKF kogellager                7308-BECBP</v>
      </c>
    </row>
    <row r="1179" spans="6:8" x14ac:dyDescent="0.25">
      <c r="F1179" s="6">
        <v>50608160</v>
      </c>
      <c r="G1179" t="s">
        <v>1353</v>
      </c>
      <c r="H1179" t="str">
        <f t="shared" si="19"/>
        <v>SKF kogellager                3205 A-2ZTN9/MT33</v>
      </c>
    </row>
    <row r="1180" spans="6:8" x14ac:dyDescent="0.25">
      <c r="F1180" s="6">
        <v>50620265</v>
      </c>
      <c r="G1180" t="s">
        <v>1354</v>
      </c>
      <c r="H1180" t="str">
        <f t="shared" si="19"/>
        <v>Golfring tbv lagers           78,6 x 97,9 x 0,7</v>
      </c>
    </row>
    <row r="1181" spans="6:8" x14ac:dyDescent="0.25">
      <c r="F1181" s="6">
        <v>50606120</v>
      </c>
      <c r="G1181" t="s">
        <v>1355</v>
      </c>
      <c r="H1181" t="str">
        <f t="shared" si="19"/>
        <v>SKF kogellager                7204-BEP</v>
      </c>
    </row>
    <row r="1182" spans="6:8" x14ac:dyDescent="0.25">
      <c r="F1182" s="6">
        <v>50602383</v>
      </c>
      <c r="G1182" t="s">
        <v>1356</v>
      </c>
      <c r="H1182" t="str">
        <f t="shared" si="19"/>
        <v>SKF kogellager                6208-2Z/C3GJN</v>
      </c>
    </row>
    <row r="1183" spans="6:8" x14ac:dyDescent="0.25">
      <c r="F1183" s="6">
        <v>50609200</v>
      </c>
      <c r="G1183" t="s">
        <v>1357</v>
      </c>
      <c r="H1183" t="str">
        <f t="shared" si="19"/>
        <v>SKF kogellager                3305-ATN9</v>
      </c>
    </row>
    <row r="1184" spans="6:8" x14ac:dyDescent="0.25">
      <c r="F1184" s="6">
        <v>50609201</v>
      </c>
      <c r="G1184" t="s">
        <v>1358</v>
      </c>
      <c r="H1184" t="str">
        <f t="shared" si="19"/>
        <v>SKF kogellager                3305 A-2RS1TN9/MT33</v>
      </c>
    </row>
    <row r="1185" spans="6:8" x14ac:dyDescent="0.25">
      <c r="F1185" s="6">
        <v>50607140</v>
      </c>
      <c r="G1185" t="s">
        <v>1359</v>
      </c>
      <c r="H1185" t="str">
        <f t="shared" si="19"/>
        <v>SKF kogellager                7306-BEP</v>
      </c>
    </row>
    <row r="1186" spans="6:8" x14ac:dyDescent="0.25">
      <c r="F1186" s="6">
        <v>50602188</v>
      </c>
      <c r="G1186" t="s">
        <v>1360</v>
      </c>
      <c r="H1186" t="str">
        <f t="shared" si="19"/>
        <v>SKF kogellager                6201-2Z</v>
      </c>
    </row>
    <row r="1187" spans="6:8" x14ac:dyDescent="0.25">
      <c r="F1187" s="6">
        <v>50600440</v>
      </c>
      <c r="G1187" t="s">
        <v>1361</v>
      </c>
      <c r="H1187" t="str">
        <f t="shared" si="19"/>
        <v>SKF kogellager                6014-2RS1</v>
      </c>
    </row>
    <row r="1188" spans="6:8" x14ac:dyDescent="0.25">
      <c r="F1188" s="6">
        <v>50600185</v>
      </c>
      <c r="G1188" t="s">
        <v>1362</v>
      </c>
      <c r="H1188" t="str">
        <f t="shared" si="19"/>
        <v>SKF kogellager                6001-2RSH/C3</v>
      </c>
    </row>
    <row r="1189" spans="6:8" x14ac:dyDescent="0.25">
      <c r="F1189" s="6">
        <v>50604443</v>
      </c>
      <c r="G1189" t="s">
        <v>1363</v>
      </c>
      <c r="H1189" t="str">
        <f t="shared" si="19"/>
        <v>SKF kogellager                6313-2Z/C3GJN (oa. tbv. TDB)</v>
      </c>
    </row>
    <row r="1190" spans="6:8" x14ac:dyDescent="0.25">
      <c r="F1190" s="6">
        <v>50618100</v>
      </c>
      <c r="G1190" t="s">
        <v>1364</v>
      </c>
      <c r="H1190" t="str">
        <f t="shared" si="19"/>
        <v>SKF kegellager                30205-J2/Q</v>
      </c>
    </row>
    <row r="1191" spans="6:8" x14ac:dyDescent="0.25">
      <c r="F1191" s="6">
        <v>50607142</v>
      </c>
      <c r="G1191" t="s">
        <v>1365</v>
      </c>
      <c r="H1191" t="str">
        <f t="shared" si="19"/>
        <v>SKF kogellager                7307-BECBP</v>
      </c>
    </row>
    <row r="1192" spans="6:8" x14ac:dyDescent="0.25">
      <c r="F1192" s="6">
        <v>50618850</v>
      </c>
      <c r="G1192" t="s">
        <v>1366</v>
      </c>
      <c r="H1192" t="str">
        <f t="shared" si="19"/>
        <v>SKF kegellager                33205</v>
      </c>
    </row>
    <row r="1193" spans="6:8" x14ac:dyDescent="0.25">
      <c r="F1193" s="6">
        <v>50604405</v>
      </c>
      <c r="G1193" t="s">
        <v>1367</v>
      </c>
      <c r="H1193" t="str">
        <f t="shared" si="19"/>
        <v>SKF kogellager                6311-2RS1/C3</v>
      </c>
    </row>
    <row r="1194" spans="6:8" x14ac:dyDescent="0.25">
      <c r="F1194" s="6">
        <v>50604422</v>
      </c>
      <c r="G1194" t="s">
        <v>1368</v>
      </c>
      <c r="H1194" t="str">
        <f t="shared" si="19"/>
        <v>SKF kogellager                6312-C3</v>
      </c>
    </row>
    <row r="1195" spans="6:8" x14ac:dyDescent="0.25">
      <c r="F1195" s="6">
        <v>50604167</v>
      </c>
      <c r="G1195" t="s">
        <v>1369</v>
      </c>
      <c r="H1195" t="str">
        <f t="shared" si="19"/>
        <v>SKF kogellager                6303-2Z/C3</v>
      </c>
    </row>
    <row r="1196" spans="6:8" x14ac:dyDescent="0.25">
      <c r="F1196" s="6">
        <v>50600227</v>
      </c>
      <c r="G1196" t="s">
        <v>1370</v>
      </c>
      <c r="H1196" t="str">
        <f t="shared" si="19"/>
        <v>SKF kogellager                6003-2Z/C3</v>
      </c>
    </row>
    <row r="1197" spans="6:8" x14ac:dyDescent="0.25">
      <c r="F1197" s="6">
        <v>50600445</v>
      </c>
      <c r="G1197" t="s">
        <v>1371</v>
      </c>
      <c r="H1197" t="str">
        <f t="shared" si="19"/>
        <v>SKF kogellager                6014-2RS1/C3</v>
      </c>
    </row>
    <row r="1198" spans="6:8" x14ac:dyDescent="0.25">
      <c r="F1198" s="6">
        <v>50604362</v>
      </c>
      <c r="G1198" t="s">
        <v>1372</v>
      </c>
      <c r="H1198" t="str">
        <f t="shared" si="19"/>
        <v>SKF kogellager                6310-C3</v>
      </c>
    </row>
    <row r="1199" spans="6:8" x14ac:dyDescent="0.25">
      <c r="F1199" s="6">
        <v>50609330</v>
      </c>
      <c r="G1199" t="s">
        <v>1373</v>
      </c>
      <c r="H1199" t="str">
        <f t="shared" si="19"/>
        <v>SKF hoekkontaktlager          3313-A/C3</v>
      </c>
    </row>
    <row r="1200" spans="6:8" x14ac:dyDescent="0.25">
      <c r="F1200" s="6">
        <v>50609630</v>
      </c>
      <c r="G1200" t="s">
        <v>1374</v>
      </c>
      <c r="H1200" t="str">
        <f t="shared" si="19"/>
        <v>SKF kogellager                4203-ATN9</v>
      </c>
    </row>
    <row r="1201" spans="6:8" x14ac:dyDescent="0.25">
      <c r="F1201" s="6">
        <v>50612080</v>
      </c>
      <c r="G1201" t="s">
        <v>1375</v>
      </c>
      <c r="H1201" t="str">
        <f t="shared" si="19"/>
        <v>SKF kogellager                RNA 4905</v>
      </c>
    </row>
    <row r="1202" spans="6:8" x14ac:dyDescent="0.25">
      <c r="F1202" s="6">
        <v>50612100</v>
      </c>
      <c r="G1202" t="s">
        <v>1376</v>
      </c>
      <c r="H1202" t="str">
        <f t="shared" si="19"/>
        <v>SKF kogellager                RNA 4906</v>
      </c>
    </row>
    <row r="1203" spans="6:8" x14ac:dyDescent="0.25">
      <c r="F1203" s="6">
        <v>50613140</v>
      </c>
      <c r="G1203" t="s">
        <v>1377</v>
      </c>
      <c r="H1203" t="str">
        <f t="shared" si="19"/>
        <v>SKF spanlager excen. klemring YEL 204-2F</v>
      </c>
    </row>
    <row r="1204" spans="6:8" x14ac:dyDescent="0.25">
      <c r="F1204" s="6">
        <v>50613160</v>
      </c>
      <c r="G1204" t="s">
        <v>1378</v>
      </c>
      <c r="H1204" t="str">
        <f t="shared" si="19"/>
        <v>SKF spanlager exc. klemring   YEL 206-2F</v>
      </c>
    </row>
    <row r="1205" spans="6:8" x14ac:dyDescent="0.25">
      <c r="F1205" s="6">
        <v>50613180</v>
      </c>
      <c r="G1205" t="s">
        <v>1379</v>
      </c>
      <c r="H1205" t="str">
        <f t="shared" si="19"/>
        <v>SKF spanlager exc. klemring   YEL 208-2F</v>
      </c>
    </row>
    <row r="1206" spans="6:8" x14ac:dyDescent="0.25">
      <c r="F1206" s="6">
        <v>50613260</v>
      </c>
      <c r="G1206" t="s">
        <v>1380</v>
      </c>
      <c r="H1206" t="str">
        <f t="shared" si="19"/>
        <v>SKF spanlager exc. klemring   YEL 206-2RF/VL065</v>
      </c>
    </row>
    <row r="1207" spans="6:8" x14ac:dyDescent="0.25">
      <c r="F1207" s="6">
        <v>50618090</v>
      </c>
      <c r="G1207" t="s">
        <v>1381</v>
      </c>
      <c r="H1207" t="str">
        <f t="shared" si="19"/>
        <v>SKF kegellager                30204-J2/Q</v>
      </c>
    </row>
    <row r="1208" spans="6:8" x14ac:dyDescent="0.25">
      <c r="F1208" s="6">
        <v>50618310</v>
      </c>
      <c r="G1208" t="s">
        <v>1382</v>
      </c>
      <c r="H1208" t="str">
        <f t="shared" si="19"/>
        <v>SKF kegellager                30302-J2</v>
      </c>
    </row>
    <row r="1209" spans="6:8" x14ac:dyDescent="0.25">
      <c r="F1209" s="6">
        <v>50618350</v>
      </c>
      <c r="G1209" t="s">
        <v>1383</v>
      </c>
      <c r="H1209" t="str">
        <f t="shared" si="19"/>
        <v>SKF kegellager                30304-J2/Q</v>
      </c>
    </row>
    <row r="1210" spans="6:8" x14ac:dyDescent="0.25">
      <c r="F1210" s="6">
        <v>50618600</v>
      </c>
      <c r="G1210" t="s">
        <v>1384</v>
      </c>
      <c r="H1210" t="str">
        <f t="shared" si="19"/>
        <v>SKF kegellager                32306-J2/Q</v>
      </c>
    </row>
    <row r="1211" spans="6:8" x14ac:dyDescent="0.25">
      <c r="F1211" s="6">
        <v>50609218</v>
      </c>
      <c r="G1211" t="s">
        <v>1385</v>
      </c>
      <c r="H1211" t="str">
        <f t="shared" si="19"/>
        <v>SKF kogellager                3308 A-2RS1TN9/MT33</v>
      </c>
    </row>
    <row r="1212" spans="6:8" x14ac:dyDescent="0.25">
      <c r="F1212" s="6">
        <v>50609220</v>
      </c>
      <c r="G1212" t="s">
        <v>1386</v>
      </c>
      <c r="H1212" t="str">
        <f t="shared" si="19"/>
        <v>SKF kogellager                3309-ATN9</v>
      </c>
    </row>
    <row r="1213" spans="6:8" x14ac:dyDescent="0.25">
      <c r="F1213" s="6">
        <v>50609221</v>
      </c>
      <c r="G1213" t="s">
        <v>1387</v>
      </c>
      <c r="H1213" t="str">
        <f t="shared" si="19"/>
        <v>SKF kogellager                3309-ATN9/C3</v>
      </c>
    </row>
    <row r="1214" spans="6:8" x14ac:dyDescent="0.25">
      <c r="F1214" s="6">
        <v>50609251</v>
      </c>
      <c r="G1214" t="s">
        <v>1388</v>
      </c>
      <c r="H1214" t="str">
        <f t="shared" si="19"/>
        <v>SKF hoekkontaktlager          3310-ATN9/C3</v>
      </c>
    </row>
    <row r="1215" spans="6:8" x14ac:dyDescent="0.25">
      <c r="F1215" s="6">
        <v>50609255</v>
      </c>
      <c r="G1215" t="s">
        <v>1389</v>
      </c>
      <c r="H1215" t="str">
        <f t="shared" si="19"/>
        <v>SKF hoekkontaktlager          3310-A/C3</v>
      </c>
    </row>
    <row r="1216" spans="6:8" x14ac:dyDescent="0.25">
      <c r="F1216" s="6">
        <v>50620275</v>
      </c>
      <c r="G1216" t="s">
        <v>1390</v>
      </c>
      <c r="H1216" t="str">
        <f t="shared" si="19"/>
        <v>Golfring tbv lagers           89,0 x107,8 x 0,8</v>
      </c>
    </row>
    <row r="1217" spans="6:8" x14ac:dyDescent="0.25">
      <c r="F1217" s="6">
        <v>50621100</v>
      </c>
      <c r="G1217" t="s">
        <v>1391</v>
      </c>
      <c r="H1217" t="str">
        <f t="shared" si="19"/>
        <v>Pasring  10x16x0,5</v>
      </c>
    </row>
    <row r="1218" spans="6:8" x14ac:dyDescent="0.25">
      <c r="F1218" s="6">
        <v>50621120</v>
      </c>
      <c r="G1218" t="s">
        <v>1392</v>
      </c>
      <c r="H1218" t="str">
        <f t="shared" si="19"/>
        <v>Pasring  10x16x1</v>
      </c>
    </row>
    <row r="1219" spans="6:8" x14ac:dyDescent="0.25">
      <c r="F1219" s="6">
        <v>50621140</v>
      </c>
      <c r="G1219" t="s">
        <v>1393</v>
      </c>
      <c r="H1219" t="str">
        <f t="shared" si="19"/>
        <v>Pasring  15x21x0,5</v>
      </c>
    </row>
    <row r="1220" spans="6:8" x14ac:dyDescent="0.25">
      <c r="F1220" s="6">
        <v>50621160</v>
      </c>
      <c r="G1220" t="s">
        <v>1394</v>
      </c>
      <c r="H1220" t="str">
        <f t="shared" si="19"/>
        <v>Pasring  15x21x1</v>
      </c>
    </row>
    <row r="1221" spans="6:8" x14ac:dyDescent="0.25">
      <c r="F1221" s="6">
        <v>50621180</v>
      </c>
      <c r="G1221" t="s">
        <v>1395</v>
      </c>
      <c r="H1221" t="str">
        <f t="shared" si="19"/>
        <v>Pasring  16x22x0,5</v>
      </c>
    </row>
    <row r="1222" spans="6:8" x14ac:dyDescent="0.25">
      <c r="F1222" s="6">
        <v>50621200</v>
      </c>
      <c r="G1222" t="s">
        <v>1396</v>
      </c>
      <c r="H1222" t="str">
        <f t="shared" si="19"/>
        <v>Pasring  16x22x1</v>
      </c>
    </row>
    <row r="1223" spans="6:8" x14ac:dyDescent="0.25">
      <c r="F1223" s="6">
        <v>50621220</v>
      </c>
      <c r="G1223" t="s">
        <v>1397</v>
      </c>
      <c r="H1223" t="str">
        <f t="shared" si="19"/>
        <v>Pasring  18x25x0,5</v>
      </c>
    </row>
    <row r="1224" spans="6:8" x14ac:dyDescent="0.25">
      <c r="F1224" s="6">
        <v>50621240</v>
      </c>
      <c r="G1224" t="s">
        <v>1398</v>
      </c>
      <c r="H1224" t="str">
        <f t="shared" ref="H1224:H1287" si="20">IF(I1224="",G1224,I1224)</f>
        <v>Pasring  18x25x1</v>
      </c>
    </row>
    <row r="1225" spans="6:8" x14ac:dyDescent="0.25">
      <c r="F1225" s="6">
        <v>50621260</v>
      </c>
      <c r="G1225" t="s">
        <v>1399</v>
      </c>
      <c r="H1225" t="str">
        <f t="shared" si="20"/>
        <v>Pasring  20x28x0,5</v>
      </c>
    </row>
    <row r="1226" spans="6:8" x14ac:dyDescent="0.25">
      <c r="F1226" s="6">
        <v>50621280</v>
      </c>
      <c r="G1226" t="s">
        <v>1400</v>
      </c>
      <c r="H1226" t="str">
        <f t="shared" si="20"/>
        <v>Pasring  20x28x1</v>
      </c>
    </row>
    <row r="1227" spans="6:8" x14ac:dyDescent="0.25">
      <c r="F1227" s="6">
        <v>50621290</v>
      </c>
      <c r="G1227" t="s">
        <v>1401</v>
      </c>
      <c r="H1227" t="str">
        <f t="shared" si="20"/>
        <v>Pasring  22x30x0,5</v>
      </c>
    </row>
    <row r="1228" spans="6:8" x14ac:dyDescent="0.25">
      <c r="F1228" s="6">
        <v>50621295</v>
      </c>
      <c r="G1228" t="s">
        <v>1402</v>
      </c>
      <c r="H1228" t="str">
        <f t="shared" si="20"/>
        <v>Pasring  22x30x1</v>
      </c>
    </row>
    <row r="1229" spans="6:8" x14ac:dyDescent="0.25">
      <c r="F1229" s="6">
        <v>50621300</v>
      </c>
      <c r="G1229" t="s">
        <v>1403</v>
      </c>
      <c r="H1229" t="str">
        <f t="shared" si="20"/>
        <v>Pasring  25x35x0,5</v>
      </c>
    </row>
    <row r="1230" spans="6:8" x14ac:dyDescent="0.25">
      <c r="F1230" s="6">
        <v>50621320</v>
      </c>
      <c r="G1230" t="s">
        <v>1404</v>
      </c>
      <c r="H1230" t="str">
        <f t="shared" si="20"/>
        <v>Pasring  25x35x1</v>
      </c>
    </row>
    <row r="1231" spans="6:8" x14ac:dyDescent="0.25">
      <c r="F1231" s="6">
        <v>50621325</v>
      </c>
      <c r="G1231" t="s">
        <v>1405</v>
      </c>
      <c r="H1231" t="str">
        <f t="shared" si="20"/>
        <v>Pasring  26x37x0,5</v>
      </c>
    </row>
    <row r="1232" spans="6:8" x14ac:dyDescent="0.25">
      <c r="F1232" s="6">
        <v>50621340</v>
      </c>
      <c r="G1232" t="s">
        <v>1406</v>
      </c>
      <c r="H1232" t="str">
        <f t="shared" si="20"/>
        <v>Pasring  30x42x0,5</v>
      </c>
    </row>
    <row r="1233" spans="6:8" x14ac:dyDescent="0.25">
      <c r="F1233" s="6">
        <v>50621360</v>
      </c>
      <c r="G1233" t="s">
        <v>1407</v>
      </c>
      <c r="H1233" t="str">
        <f t="shared" si="20"/>
        <v>Pasring  30x42x1</v>
      </c>
    </row>
    <row r="1234" spans="6:8" x14ac:dyDescent="0.25">
      <c r="F1234" s="6">
        <v>50621380</v>
      </c>
      <c r="G1234" t="s">
        <v>1408</v>
      </c>
      <c r="H1234" t="str">
        <f t="shared" si="20"/>
        <v>Pasring  35x45x0,5</v>
      </c>
    </row>
    <row r="1235" spans="6:8" x14ac:dyDescent="0.25">
      <c r="F1235" s="6">
        <v>50621400</v>
      </c>
      <c r="G1235" t="s">
        <v>1409</v>
      </c>
      <c r="H1235" t="str">
        <f t="shared" si="20"/>
        <v>Pasring  35x45x1</v>
      </c>
    </row>
    <row r="1236" spans="6:8" x14ac:dyDescent="0.25">
      <c r="F1236" s="6">
        <v>50621420</v>
      </c>
      <c r="G1236" t="s">
        <v>1410</v>
      </c>
      <c r="H1236" t="str">
        <f t="shared" si="20"/>
        <v>Pasring  37x47x0,5</v>
      </c>
    </row>
    <row r="1237" spans="6:8" x14ac:dyDescent="0.25">
      <c r="F1237" s="6">
        <v>50621440</v>
      </c>
      <c r="G1237" t="s">
        <v>1411</v>
      </c>
      <c r="H1237" t="str">
        <f t="shared" si="20"/>
        <v>Pasring  37x47x1</v>
      </c>
    </row>
    <row r="1238" spans="6:8" x14ac:dyDescent="0.25">
      <c r="F1238" s="6">
        <v>50621460</v>
      </c>
      <c r="G1238" t="s">
        <v>1412</v>
      </c>
      <c r="H1238" t="str">
        <f t="shared" si="20"/>
        <v>Pasring  40x50x0,5</v>
      </c>
    </row>
    <row r="1239" spans="6:8" x14ac:dyDescent="0.25">
      <c r="F1239" s="6">
        <v>50621480</v>
      </c>
      <c r="G1239" t="s">
        <v>1413</v>
      </c>
      <c r="H1239" t="str">
        <f t="shared" si="20"/>
        <v>Pasring  40x50x1</v>
      </c>
    </row>
    <row r="1240" spans="6:8" x14ac:dyDescent="0.25">
      <c r="F1240" s="6">
        <v>50630100</v>
      </c>
      <c r="G1240" t="s">
        <v>1414</v>
      </c>
      <c r="H1240" t="str">
        <f t="shared" si="20"/>
        <v>Lagerbus 12 x 15 x 16         kogellager zijgeleiding-vh</v>
      </c>
    </row>
    <row r="1241" spans="6:8" x14ac:dyDescent="0.25">
      <c r="F1241" s="6">
        <v>50607151</v>
      </c>
      <c r="G1241" t="s">
        <v>1415</v>
      </c>
      <c r="H1241" t="str">
        <f t="shared" si="20"/>
        <v>SKF kogellager                7308-BECBM</v>
      </c>
    </row>
    <row r="1242" spans="6:8" x14ac:dyDescent="0.25">
      <c r="F1242" s="6">
        <v>50606190</v>
      </c>
      <c r="G1242" t="s">
        <v>1416</v>
      </c>
      <c r="H1242" t="str">
        <f t="shared" si="20"/>
        <v>SKF kogellager                7208-BECBP</v>
      </c>
    </row>
    <row r="1243" spans="6:8" x14ac:dyDescent="0.25">
      <c r="F1243" s="6">
        <v>50607180</v>
      </c>
      <c r="G1243" t="s">
        <v>1417</v>
      </c>
      <c r="H1243" t="str">
        <f t="shared" si="20"/>
        <v>SKF kogellager                7310-BEP</v>
      </c>
    </row>
    <row r="1244" spans="6:8" x14ac:dyDescent="0.25">
      <c r="F1244" s="6">
        <v>50607194</v>
      </c>
      <c r="G1244" t="s">
        <v>1418</v>
      </c>
      <c r="H1244" t="str">
        <f t="shared" si="20"/>
        <v>SKF kogellager                7312-BECBP</v>
      </c>
    </row>
    <row r="1245" spans="6:8" x14ac:dyDescent="0.25">
      <c r="F1245" s="6">
        <v>50607314</v>
      </c>
      <c r="G1245" t="s">
        <v>1419</v>
      </c>
      <c r="H1245" t="str">
        <f t="shared" si="20"/>
        <v>SKF kogellager                7315 BECBP</v>
      </c>
    </row>
    <row r="1246" spans="6:8" x14ac:dyDescent="0.25">
      <c r="F1246" s="6">
        <v>50608000</v>
      </c>
      <c r="G1246" t="s">
        <v>1420</v>
      </c>
      <c r="H1246" t="str">
        <f t="shared" si="20"/>
        <v>SKF kogellager                NCF 3004CV</v>
      </c>
    </row>
    <row r="1247" spans="6:8" x14ac:dyDescent="0.25">
      <c r="F1247" s="6">
        <v>50608100</v>
      </c>
      <c r="G1247" t="s">
        <v>1421</v>
      </c>
      <c r="H1247" t="str">
        <f t="shared" si="20"/>
        <v>SKF kogellager                3200 A-2RS1TN9</v>
      </c>
    </row>
    <row r="1248" spans="6:8" x14ac:dyDescent="0.25">
      <c r="F1248" s="6">
        <v>50607170</v>
      </c>
      <c r="G1248" t="s">
        <v>1422</v>
      </c>
      <c r="H1248" t="str">
        <f t="shared" si="20"/>
        <v>SKF kogellager                7309-BEP</v>
      </c>
    </row>
    <row r="1249" spans="6:8" x14ac:dyDescent="0.25">
      <c r="F1249" s="6">
        <v>50609205</v>
      </c>
      <c r="G1249" t="s">
        <v>1423</v>
      </c>
      <c r="H1249" t="str">
        <f t="shared" si="20"/>
        <v>SKF kogellager                3306-ATN9</v>
      </c>
    </row>
    <row r="1250" spans="6:8" x14ac:dyDescent="0.25">
      <c r="F1250" s="6">
        <v>50609210</v>
      </c>
      <c r="G1250" t="s">
        <v>1424</v>
      </c>
      <c r="H1250" t="str">
        <f t="shared" si="20"/>
        <v>SKF kogellager                3307-ATN9</v>
      </c>
    </row>
    <row r="1251" spans="6:8" x14ac:dyDescent="0.25">
      <c r="F1251" s="6">
        <v>50608150</v>
      </c>
      <c r="G1251" t="s">
        <v>1425</v>
      </c>
      <c r="H1251" t="str">
        <f t="shared" si="20"/>
        <v>SKF kogellager                3205 A-C3</v>
      </c>
    </row>
    <row r="1252" spans="6:8" x14ac:dyDescent="0.25">
      <c r="F1252" s="6">
        <v>50608151</v>
      </c>
      <c r="G1252" t="s">
        <v>1426</v>
      </c>
      <c r="H1252" t="str">
        <f t="shared" si="20"/>
        <v>SKF kogellager                3205-ATN9/C3</v>
      </c>
    </row>
    <row r="1253" spans="6:8" x14ac:dyDescent="0.25">
      <c r="F1253" s="6">
        <v>50608170</v>
      </c>
      <c r="G1253" t="s">
        <v>1427</v>
      </c>
      <c r="H1253" t="str">
        <f t="shared" si="20"/>
        <v>SKF kogellager                3206 A-2ZTN9/MT33</v>
      </c>
    </row>
    <row r="1254" spans="6:8" x14ac:dyDescent="0.25">
      <c r="F1254" s="6">
        <v>50608172</v>
      </c>
      <c r="G1254" t="s">
        <v>1428</v>
      </c>
      <c r="H1254" t="str">
        <f t="shared" si="20"/>
        <v>SKF kogellager                3206 A-2RS1TN9/MT33</v>
      </c>
    </row>
    <row r="1255" spans="6:8" x14ac:dyDescent="0.25">
      <c r="F1255" s="6">
        <v>50608175</v>
      </c>
      <c r="G1255" t="s">
        <v>1429</v>
      </c>
      <c r="H1255" t="str">
        <f t="shared" si="20"/>
        <v>SKF kogellager                3206 A-2Z/C3MT33</v>
      </c>
    </row>
    <row r="1256" spans="6:8" x14ac:dyDescent="0.25">
      <c r="F1256" s="6">
        <v>50608180</v>
      </c>
      <c r="G1256" t="s">
        <v>1430</v>
      </c>
      <c r="H1256" t="str">
        <f t="shared" si="20"/>
        <v>SKF kogellager                3207 A-2RS1TN9/MT33</v>
      </c>
    </row>
    <row r="1257" spans="6:8" x14ac:dyDescent="0.25">
      <c r="F1257" s="6">
        <v>50608185</v>
      </c>
      <c r="G1257" t="s">
        <v>1431</v>
      </c>
      <c r="H1257" t="str">
        <f t="shared" si="20"/>
        <v>SKF kogellager                3207 A-2Z/C3MT33</v>
      </c>
    </row>
    <row r="1258" spans="6:8" x14ac:dyDescent="0.25">
      <c r="F1258" s="6">
        <v>50608190</v>
      </c>
      <c r="G1258" t="s">
        <v>1432</v>
      </c>
      <c r="H1258" t="str">
        <f t="shared" si="20"/>
        <v>SKF kogellager                3209-ATN9</v>
      </c>
    </row>
    <row r="1259" spans="6:8" x14ac:dyDescent="0.25">
      <c r="F1259" s="6">
        <v>50609101</v>
      </c>
      <c r="G1259" t="s">
        <v>1433</v>
      </c>
      <c r="H1259" t="str">
        <f t="shared" si="20"/>
        <v>SKF kogellager                3304 A-2RS1TN9/MT33</v>
      </c>
    </row>
    <row r="1260" spans="6:8" x14ac:dyDescent="0.25">
      <c r="F1260" s="6">
        <v>50619300</v>
      </c>
      <c r="G1260" t="s">
        <v>1434</v>
      </c>
      <c r="H1260" t="str">
        <f t="shared" si="20"/>
        <v>SKF cilinderlager             NUP 2206 ECP</v>
      </c>
    </row>
    <row r="1261" spans="6:8" x14ac:dyDescent="0.25">
      <c r="F1261" s="6">
        <v>50619600</v>
      </c>
      <c r="G1261" t="s">
        <v>1435</v>
      </c>
      <c r="H1261" t="str">
        <f t="shared" si="20"/>
        <v>SKF tonlager                  22310 E</v>
      </c>
    </row>
    <row r="1262" spans="6:8" x14ac:dyDescent="0.25">
      <c r="F1262" s="6">
        <v>50619800</v>
      </c>
      <c r="G1262" t="s">
        <v>1436</v>
      </c>
      <c r="H1262" t="str">
        <f t="shared" si="20"/>
        <v>Nilosring 7208 AVH</v>
      </c>
    </row>
    <row r="1263" spans="6:8" x14ac:dyDescent="0.25">
      <c r="F1263" s="6">
        <v>50604363</v>
      </c>
      <c r="G1263" t="s">
        <v>1437</v>
      </c>
      <c r="H1263" t="str">
        <f t="shared" si="20"/>
        <v>SKF kogellager                6310-2Z/C3GJN</v>
      </c>
    </row>
    <row r="1264" spans="6:8" x14ac:dyDescent="0.25">
      <c r="F1264" s="6">
        <v>50604367</v>
      </c>
      <c r="G1264" t="s">
        <v>1438</v>
      </c>
      <c r="H1264" t="str">
        <f t="shared" si="20"/>
        <v>SKF kogellager                6310-2Z/C3</v>
      </c>
    </row>
    <row r="1265" spans="6:9" x14ac:dyDescent="0.25">
      <c r="F1265" s="6">
        <v>50604400</v>
      </c>
      <c r="G1265" t="s">
        <v>1439</v>
      </c>
      <c r="H1265" t="str">
        <f t="shared" si="20"/>
        <v>SKF kogellager                6311-2RS1</v>
      </c>
    </row>
    <row r="1266" spans="6:9" x14ac:dyDescent="0.25">
      <c r="F1266" s="6">
        <v>50604404</v>
      </c>
      <c r="G1266" t="s">
        <v>1440</v>
      </c>
      <c r="H1266" t="str">
        <f t="shared" si="20"/>
        <v>SKF kogellager                6311 Z</v>
      </c>
    </row>
    <row r="1267" spans="6:9" x14ac:dyDescent="0.25">
      <c r="F1267" s="6">
        <v>50604307</v>
      </c>
      <c r="G1267" t="s">
        <v>1441</v>
      </c>
      <c r="H1267" t="str">
        <f t="shared" si="20"/>
        <v>SKF kogellager                6308-2Z/C3</v>
      </c>
    </row>
    <row r="1268" spans="6:9" x14ac:dyDescent="0.25">
      <c r="F1268" s="6">
        <v>50604308</v>
      </c>
      <c r="G1268" t="s">
        <v>1442</v>
      </c>
      <c r="H1268" t="str">
        <f t="shared" si="20"/>
        <v>SKF kogellager                6308-2Z</v>
      </c>
    </row>
    <row r="1269" spans="6:9" x14ac:dyDescent="0.25">
      <c r="F1269" s="6">
        <v>50604340</v>
      </c>
      <c r="G1269" t="s">
        <v>1443</v>
      </c>
      <c r="H1269" t="str">
        <f t="shared" si="20"/>
        <v>SKF kogellager                6309-2RS1</v>
      </c>
    </row>
    <row r="1270" spans="6:9" x14ac:dyDescent="0.25">
      <c r="F1270" s="6">
        <v>50604300</v>
      </c>
      <c r="G1270" t="s">
        <v>1444</v>
      </c>
      <c r="H1270" t="str">
        <f t="shared" si="20"/>
        <v>SKF ball bearing 6308-2RS1</v>
      </c>
      <c r="I1270" t="s">
        <v>2667</v>
      </c>
    </row>
    <row r="1271" spans="6:9" x14ac:dyDescent="0.25">
      <c r="F1271" s="6">
        <v>50604248</v>
      </c>
      <c r="G1271" t="s">
        <v>1445</v>
      </c>
      <c r="H1271" t="str">
        <f t="shared" si="20"/>
        <v>SKF kogellager                6306-2Z</v>
      </c>
    </row>
    <row r="1272" spans="6:9" x14ac:dyDescent="0.25">
      <c r="F1272" s="6">
        <v>50604280</v>
      </c>
      <c r="G1272" t="s">
        <v>1446</v>
      </c>
      <c r="H1272" t="str">
        <f t="shared" si="20"/>
        <v>SKF kogellager                6307-2RS1</v>
      </c>
    </row>
    <row r="1273" spans="6:9" x14ac:dyDescent="0.25">
      <c r="F1273" s="6">
        <v>50604425</v>
      </c>
      <c r="G1273" t="s">
        <v>1447</v>
      </c>
      <c r="H1273" t="str">
        <f t="shared" si="20"/>
        <v>SKF kogellager                6312-2RS1/C3</v>
      </c>
    </row>
    <row r="1274" spans="6:9" x14ac:dyDescent="0.25">
      <c r="F1274" s="6">
        <v>50604440</v>
      </c>
      <c r="G1274" t="s">
        <v>1448</v>
      </c>
      <c r="H1274" t="str">
        <f t="shared" si="20"/>
        <v>SKF kogellager                6313-2RS1</v>
      </c>
    </row>
    <row r="1275" spans="6:9" x14ac:dyDescent="0.25">
      <c r="F1275" s="6">
        <v>50604442</v>
      </c>
      <c r="G1275" t="s">
        <v>1449</v>
      </c>
      <c r="H1275" t="str">
        <f t="shared" si="20"/>
        <v>SKF kogellager                6313-C3</v>
      </c>
    </row>
    <row r="1276" spans="6:9" x14ac:dyDescent="0.25">
      <c r="F1276" s="6">
        <v>50604407</v>
      </c>
      <c r="G1276" t="s">
        <v>1450</v>
      </c>
      <c r="H1276" t="str">
        <f t="shared" si="20"/>
        <v>SKF kogellager                6311-2Z/C3</v>
      </c>
    </row>
    <row r="1277" spans="6:9" x14ac:dyDescent="0.25">
      <c r="F1277" s="6">
        <v>50604420</v>
      </c>
      <c r="G1277" t="s">
        <v>1451</v>
      </c>
      <c r="H1277" t="str">
        <f t="shared" si="20"/>
        <v>SKF kogellager                6312-2RS1</v>
      </c>
    </row>
    <row r="1278" spans="6:9" x14ac:dyDescent="0.25">
      <c r="F1278" s="6">
        <v>50606140</v>
      </c>
      <c r="G1278" t="s">
        <v>1452</v>
      </c>
      <c r="H1278" t="str">
        <f t="shared" si="20"/>
        <v>SKF kogellager                7205-BEP</v>
      </c>
    </row>
    <row r="1279" spans="6:9" x14ac:dyDescent="0.25">
      <c r="F1279" s="6">
        <v>50604445</v>
      </c>
      <c r="G1279" t="s">
        <v>1453</v>
      </c>
      <c r="H1279" t="str">
        <f t="shared" si="20"/>
        <v>SKF kogellager                6313-2RS1/C3</v>
      </c>
    </row>
    <row r="1280" spans="6:9" x14ac:dyDescent="0.25">
      <c r="F1280" s="6">
        <v>50604460</v>
      </c>
      <c r="G1280" t="s">
        <v>1454</v>
      </c>
      <c r="H1280" t="str">
        <f t="shared" si="20"/>
        <v>SKF kogellager                6314-2RS1</v>
      </c>
    </row>
    <row r="1281" spans="6:8" x14ac:dyDescent="0.25">
      <c r="F1281" s="6">
        <v>50604462</v>
      </c>
      <c r="G1281" t="s">
        <v>1455</v>
      </c>
      <c r="H1281" t="str">
        <f t="shared" si="20"/>
        <v>SKF kogellager                6314-C3</v>
      </c>
    </row>
    <row r="1282" spans="6:8" x14ac:dyDescent="0.25">
      <c r="F1282" s="6">
        <v>50604465</v>
      </c>
      <c r="G1282" t="s">
        <v>1456</v>
      </c>
      <c r="H1282" t="str">
        <f t="shared" si="20"/>
        <v>SKF kogellager                6314-2RS1/C3</v>
      </c>
    </row>
    <row r="1283" spans="6:8" x14ac:dyDescent="0.25">
      <c r="F1283" s="6">
        <v>50604480</v>
      </c>
      <c r="G1283" t="s">
        <v>1457</v>
      </c>
      <c r="H1283" t="str">
        <f t="shared" si="20"/>
        <v>SKF kogellager                6315-2RS1</v>
      </c>
    </row>
    <row r="1284" spans="6:8" x14ac:dyDescent="0.25">
      <c r="F1284" s="6">
        <v>50604485</v>
      </c>
      <c r="G1284" t="s">
        <v>1458</v>
      </c>
      <c r="H1284" t="str">
        <f t="shared" si="20"/>
        <v>SKF kogellager                6315-2RS1/C3</v>
      </c>
    </row>
    <row r="1285" spans="6:8" x14ac:dyDescent="0.25">
      <c r="F1285" s="6">
        <v>50605280</v>
      </c>
      <c r="G1285" t="s">
        <v>1459</v>
      </c>
      <c r="H1285" t="str">
        <f t="shared" si="20"/>
        <v>NTN Groefkontaktlager         6407</v>
      </c>
    </row>
    <row r="1286" spans="6:8" x14ac:dyDescent="0.25">
      <c r="F1286" s="6">
        <v>50604187</v>
      </c>
      <c r="G1286" t="s">
        <v>1460</v>
      </c>
      <c r="H1286" t="str">
        <f t="shared" si="20"/>
        <v>SKF kogellager                6304-2Z/C3</v>
      </c>
    </row>
    <row r="1287" spans="6:8" x14ac:dyDescent="0.25">
      <c r="F1287" s="6">
        <v>50604188</v>
      </c>
      <c r="G1287" t="s">
        <v>1461</v>
      </c>
      <c r="H1287" t="str">
        <f t="shared" si="20"/>
        <v>SKF kogellager                6304-2Z</v>
      </c>
    </row>
    <row r="1288" spans="6:8" x14ac:dyDescent="0.25">
      <c r="F1288" s="6">
        <v>50604200</v>
      </c>
      <c r="G1288" t="s">
        <v>1462</v>
      </c>
      <c r="H1288" t="str">
        <f t="shared" ref="H1288:H1351" si="21">IF(I1288="",G1288,I1288)</f>
        <v>SKF kogellager                6305-2RS1</v>
      </c>
    </row>
    <row r="1289" spans="6:8" x14ac:dyDescent="0.25">
      <c r="F1289" s="6">
        <v>50604242</v>
      </c>
      <c r="G1289" t="s">
        <v>1463</v>
      </c>
      <c r="H1289" t="str">
        <f t="shared" si="21"/>
        <v>SKF kogellager                6306-C3</v>
      </c>
    </row>
    <row r="1290" spans="6:8" x14ac:dyDescent="0.25">
      <c r="F1290" s="6">
        <v>50604208</v>
      </c>
      <c r="G1290" t="s">
        <v>1464</v>
      </c>
      <c r="H1290" t="str">
        <f t="shared" si="21"/>
        <v>SKF kogellager                6305-2Z</v>
      </c>
    </row>
    <row r="1291" spans="6:8" x14ac:dyDescent="0.25">
      <c r="F1291" s="6">
        <v>50604239</v>
      </c>
      <c r="G1291" t="s">
        <v>1465</v>
      </c>
      <c r="H1291" t="str">
        <f t="shared" si="21"/>
        <v>SKF kogellager                6306</v>
      </c>
    </row>
    <row r="1292" spans="6:8" x14ac:dyDescent="0.25">
      <c r="F1292" s="6">
        <v>50602427</v>
      </c>
      <c r="G1292" t="s">
        <v>1466</v>
      </c>
      <c r="H1292" t="str">
        <f t="shared" si="21"/>
        <v>SKF kogellager                6209-2Z/C3</v>
      </c>
    </row>
    <row r="1293" spans="6:8" x14ac:dyDescent="0.25">
      <c r="F1293" s="6">
        <v>50602428</v>
      </c>
      <c r="G1293" t="s">
        <v>1467</v>
      </c>
      <c r="H1293" t="str">
        <f t="shared" si="21"/>
        <v>SKF kogellager                6209-2Z</v>
      </c>
    </row>
    <row r="1294" spans="6:8" x14ac:dyDescent="0.25">
      <c r="F1294" s="6">
        <v>50602440</v>
      </c>
      <c r="G1294" t="s">
        <v>1468</v>
      </c>
      <c r="H1294" t="str">
        <f t="shared" si="21"/>
        <v>SKF kogellager                6210-2RS1</v>
      </c>
    </row>
    <row r="1295" spans="6:8" x14ac:dyDescent="0.25">
      <c r="F1295" s="6">
        <v>50602445</v>
      </c>
      <c r="G1295" t="s">
        <v>1469</v>
      </c>
      <c r="H1295" t="str">
        <f t="shared" si="21"/>
        <v>SKF kogellager                6210-2RS1/C3</v>
      </c>
    </row>
    <row r="1296" spans="6:8" x14ac:dyDescent="0.25">
      <c r="F1296" s="6">
        <v>50602460</v>
      </c>
      <c r="G1296" t="s">
        <v>1470</v>
      </c>
      <c r="H1296" t="str">
        <f t="shared" si="21"/>
        <v>SKF kogellager                6211-2RS1</v>
      </c>
    </row>
    <row r="1297" spans="6:8" x14ac:dyDescent="0.25">
      <c r="F1297" s="6">
        <v>50604125</v>
      </c>
      <c r="G1297" t="s">
        <v>1471</v>
      </c>
      <c r="H1297" t="str">
        <f t="shared" si="21"/>
        <v>SKF kogellager                6301-2RSH/C3</v>
      </c>
    </row>
    <row r="1298" spans="6:8" x14ac:dyDescent="0.25">
      <c r="F1298" s="6">
        <v>50604128</v>
      </c>
      <c r="G1298" t="s">
        <v>1472</v>
      </c>
      <c r="H1298" t="str">
        <f t="shared" si="21"/>
        <v>SKF kogellager                6301-2Z</v>
      </c>
    </row>
    <row r="1299" spans="6:8" x14ac:dyDescent="0.25">
      <c r="F1299" s="6">
        <v>50604145</v>
      </c>
      <c r="G1299" t="s">
        <v>1473</v>
      </c>
      <c r="H1299" t="str">
        <f t="shared" si="21"/>
        <v>SKF kogellager                6302-2RSH/C3</v>
      </c>
    </row>
    <row r="1300" spans="6:8" x14ac:dyDescent="0.25">
      <c r="F1300" s="6">
        <v>50604147</v>
      </c>
      <c r="G1300" t="s">
        <v>1474</v>
      </c>
      <c r="H1300" t="str">
        <f t="shared" si="21"/>
        <v>SKF kogellager                6302-2Z/C3</v>
      </c>
    </row>
    <row r="1301" spans="6:8" x14ac:dyDescent="0.25">
      <c r="F1301" s="6">
        <v>50602480</v>
      </c>
      <c r="G1301" t="s">
        <v>1475</v>
      </c>
      <c r="H1301" t="str">
        <f t="shared" si="21"/>
        <v>SKF kogellager                6212-2RS1</v>
      </c>
    </row>
    <row r="1302" spans="6:8" x14ac:dyDescent="0.25">
      <c r="F1302" s="6">
        <v>50602485</v>
      </c>
      <c r="G1302" t="s">
        <v>1476</v>
      </c>
      <c r="H1302" t="str">
        <f t="shared" si="21"/>
        <v>SKF kogellager                6212-2RS1/C3</v>
      </c>
    </row>
    <row r="1303" spans="6:8" x14ac:dyDescent="0.25">
      <c r="F1303" s="6">
        <v>50602487</v>
      </c>
      <c r="G1303" t="s">
        <v>1477</v>
      </c>
      <c r="H1303" t="str">
        <f t="shared" si="21"/>
        <v>SKF kogellager                6212-2Z/C3</v>
      </c>
    </row>
    <row r="1304" spans="6:8" x14ac:dyDescent="0.25">
      <c r="F1304" s="6">
        <v>50602500</v>
      </c>
      <c r="G1304" t="s">
        <v>1478</v>
      </c>
      <c r="H1304" t="str">
        <f t="shared" si="21"/>
        <v>SKF kogellager                6213-2RS1</v>
      </c>
    </row>
    <row r="1305" spans="6:8" x14ac:dyDescent="0.25">
      <c r="F1305" s="6">
        <v>50602503</v>
      </c>
      <c r="G1305" t="s">
        <v>1479</v>
      </c>
      <c r="H1305" t="str">
        <f t="shared" si="21"/>
        <v>SKF kogellager                6213-2Z/C3GJN (oa. tbv. TDB)</v>
      </c>
    </row>
    <row r="1306" spans="6:8" x14ac:dyDescent="0.25">
      <c r="F1306" s="6">
        <v>50602505</v>
      </c>
      <c r="G1306" t="s">
        <v>1480</v>
      </c>
      <c r="H1306" t="str">
        <f t="shared" si="21"/>
        <v>SKF kogellager                6213-2RS1/C3</v>
      </c>
    </row>
    <row r="1307" spans="6:8" x14ac:dyDescent="0.25">
      <c r="F1307" s="6">
        <v>50602520</v>
      </c>
      <c r="G1307" t="s">
        <v>1481</v>
      </c>
      <c r="H1307" t="str">
        <f t="shared" si="21"/>
        <v>SKF kogellager                6214-2RS1</v>
      </c>
    </row>
    <row r="1308" spans="6:8" x14ac:dyDescent="0.25">
      <c r="F1308" s="6">
        <v>50602525</v>
      </c>
      <c r="G1308" t="s">
        <v>1482</v>
      </c>
      <c r="H1308" t="str">
        <f t="shared" si="21"/>
        <v>SKF kogellager                6214-2RS1/C3</v>
      </c>
    </row>
    <row r="1309" spans="6:8" x14ac:dyDescent="0.25">
      <c r="F1309" s="6">
        <v>50602540</v>
      </c>
      <c r="G1309" t="s">
        <v>1483</v>
      </c>
      <c r="H1309" t="str">
        <f t="shared" si="21"/>
        <v>SKF kogellager                6215-2RS1</v>
      </c>
    </row>
    <row r="1310" spans="6:8" x14ac:dyDescent="0.25">
      <c r="F1310" s="6">
        <v>50602545</v>
      </c>
      <c r="G1310" t="s">
        <v>1484</v>
      </c>
      <c r="H1310" t="str">
        <f t="shared" si="21"/>
        <v>SKF kogellager                6215-2RS1/C3</v>
      </c>
    </row>
    <row r="1311" spans="6:8" x14ac:dyDescent="0.25">
      <c r="F1311" s="6">
        <v>50604105</v>
      </c>
      <c r="G1311" t="s">
        <v>1485</v>
      </c>
      <c r="H1311" t="str">
        <f t="shared" si="21"/>
        <v>SKF kogellager                6300-2RSH/C3</v>
      </c>
    </row>
    <row r="1312" spans="6:8" x14ac:dyDescent="0.25">
      <c r="F1312" s="6">
        <v>50600465</v>
      </c>
      <c r="G1312" t="s">
        <v>1486</v>
      </c>
      <c r="H1312" t="str">
        <f t="shared" si="21"/>
        <v>SKF kogellager                6015-2RS1/C3</v>
      </c>
    </row>
    <row r="1313" spans="6:8" x14ac:dyDescent="0.25">
      <c r="F1313" s="6">
        <v>50600485</v>
      </c>
      <c r="G1313" t="s">
        <v>1487</v>
      </c>
      <c r="H1313" t="str">
        <f t="shared" si="21"/>
        <v>SKF kogellager                6016-2RS1/C3</v>
      </c>
    </row>
    <row r="1314" spans="6:8" x14ac:dyDescent="0.25">
      <c r="F1314" s="6">
        <v>50600505</v>
      </c>
      <c r="G1314" t="s">
        <v>1488</v>
      </c>
      <c r="H1314" t="str">
        <f t="shared" si="21"/>
        <v>SKF kogellager                6017-2RS1/C3</v>
      </c>
    </row>
    <row r="1315" spans="6:8" x14ac:dyDescent="0.25">
      <c r="F1315" s="6">
        <v>50602120</v>
      </c>
      <c r="G1315" t="s">
        <v>1489</v>
      </c>
      <c r="H1315" t="str">
        <f t="shared" si="21"/>
        <v>SKF kogellager                627-Z</v>
      </c>
    </row>
    <row r="1316" spans="6:8" x14ac:dyDescent="0.25">
      <c r="F1316" s="6">
        <v>50600425</v>
      </c>
      <c r="G1316" t="s">
        <v>1490</v>
      </c>
      <c r="H1316" t="str">
        <f t="shared" si="21"/>
        <v>SKF kogellager                6013-2RS1/C3</v>
      </c>
    </row>
    <row r="1317" spans="6:8" x14ac:dyDescent="0.25">
      <c r="F1317" s="6">
        <v>50602182</v>
      </c>
      <c r="G1317" t="s">
        <v>1491</v>
      </c>
      <c r="H1317" t="str">
        <f t="shared" si="21"/>
        <v>SKF kogellager                6201-C3</v>
      </c>
    </row>
    <row r="1318" spans="6:8" x14ac:dyDescent="0.25">
      <c r="F1318" s="6">
        <v>50602183</v>
      </c>
      <c r="G1318" t="s">
        <v>1492</v>
      </c>
      <c r="H1318" t="str">
        <f t="shared" si="21"/>
        <v>SKF kogellager                6201-2Z/C3GJN</v>
      </c>
    </row>
    <row r="1319" spans="6:8" x14ac:dyDescent="0.25">
      <c r="F1319" s="6">
        <v>50600325</v>
      </c>
      <c r="G1319" t="s">
        <v>1493</v>
      </c>
      <c r="H1319" t="str">
        <f t="shared" si="21"/>
        <v>SKF kogellager                6008-2RS1/C3</v>
      </c>
    </row>
    <row r="1320" spans="6:8" x14ac:dyDescent="0.25">
      <c r="F1320" s="6">
        <v>50600345</v>
      </c>
      <c r="G1320" t="s">
        <v>1494</v>
      </c>
      <c r="H1320" t="str">
        <f t="shared" si="21"/>
        <v>SKF kogellager                6009-2RS1/C3</v>
      </c>
    </row>
    <row r="1321" spans="6:8" x14ac:dyDescent="0.25">
      <c r="F1321" s="6">
        <v>50600405</v>
      </c>
      <c r="G1321" t="s">
        <v>1495</v>
      </c>
      <c r="H1321" t="str">
        <f t="shared" si="21"/>
        <v>SKF kogellager                6012-2RS1/C3</v>
      </c>
    </row>
    <row r="1322" spans="6:8" x14ac:dyDescent="0.25">
      <c r="F1322" s="6">
        <v>50600380</v>
      </c>
      <c r="G1322" t="s">
        <v>1496</v>
      </c>
      <c r="H1322" t="str">
        <f t="shared" si="21"/>
        <v>SKF kogellager                6011-2RS1</v>
      </c>
    </row>
    <row r="1323" spans="6:8" x14ac:dyDescent="0.25">
      <c r="F1323" s="6">
        <v>50600385</v>
      </c>
      <c r="G1323" t="s">
        <v>1497</v>
      </c>
      <c r="H1323" t="str">
        <f t="shared" si="21"/>
        <v>SKF kogellager                6011-2RS1/C3</v>
      </c>
    </row>
    <row r="1324" spans="6:8" x14ac:dyDescent="0.25">
      <c r="F1324" s="6">
        <v>50600228</v>
      </c>
      <c r="G1324" t="s">
        <v>1498</v>
      </c>
      <c r="H1324" t="str">
        <f t="shared" si="21"/>
        <v>SKF kogellager                6003-2Z</v>
      </c>
    </row>
    <row r="1325" spans="6:8" x14ac:dyDescent="0.25">
      <c r="F1325" s="6">
        <v>50600242</v>
      </c>
      <c r="G1325" t="s">
        <v>1499</v>
      </c>
      <c r="H1325" t="str">
        <f t="shared" si="21"/>
        <v>SKF kogellager                6004-C3</v>
      </c>
    </row>
    <row r="1326" spans="6:8" x14ac:dyDescent="0.25">
      <c r="F1326" s="6">
        <v>50600243</v>
      </c>
      <c r="G1326" t="s">
        <v>1500</v>
      </c>
      <c r="H1326" t="str">
        <f t="shared" si="21"/>
        <v>SKF kogellager                6004-2Z/C3GJN</v>
      </c>
    </row>
    <row r="1327" spans="6:8" x14ac:dyDescent="0.25">
      <c r="F1327" s="6">
        <v>45900650</v>
      </c>
      <c r="G1327" t="s">
        <v>1501</v>
      </c>
      <c r="H1327" t="str">
        <f t="shared" si="21"/>
        <v>Elepon naaldlager ta 17-15 z  CR 2</v>
      </c>
    </row>
    <row r="1328" spans="6:8" x14ac:dyDescent="0.25">
      <c r="F1328" s="6">
        <v>50600100</v>
      </c>
      <c r="G1328" t="s">
        <v>1502</v>
      </c>
      <c r="H1328" t="str">
        <f t="shared" si="21"/>
        <v>SKF kogellager                608-Z</v>
      </c>
    </row>
    <row r="1329" spans="6:8" x14ac:dyDescent="0.25">
      <c r="F1329" s="6">
        <v>50600110</v>
      </c>
      <c r="G1329" t="s">
        <v>1503</v>
      </c>
      <c r="H1329" t="str">
        <f t="shared" si="21"/>
        <v>SKF kogellager                608-2RSH</v>
      </c>
    </row>
    <row r="1330" spans="6:8" x14ac:dyDescent="0.25">
      <c r="F1330" s="6">
        <v>50600120</v>
      </c>
      <c r="G1330" t="s">
        <v>1504</v>
      </c>
      <c r="H1330" t="str">
        <f t="shared" si="21"/>
        <v>SKF kogellager                608-2Z</v>
      </c>
    </row>
    <row r="1331" spans="6:8" x14ac:dyDescent="0.25">
      <c r="F1331" s="6">
        <v>50600205</v>
      </c>
      <c r="G1331" t="s">
        <v>1505</v>
      </c>
      <c r="H1331" t="str">
        <f t="shared" si="21"/>
        <v>SKF kogellager                6002-2RSH/C3</v>
      </c>
    </row>
    <row r="1332" spans="6:8" x14ac:dyDescent="0.25">
      <c r="F1332" s="6">
        <v>50600248</v>
      </c>
      <c r="G1332" t="s">
        <v>1506</v>
      </c>
      <c r="H1332" t="str">
        <f t="shared" si="21"/>
        <v>SKF kogellager                6004-2Z</v>
      </c>
    </row>
    <row r="1333" spans="6:8" x14ac:dyDescent="0.25">
      <c r="F1333" s="6">
        <v>50600265</v>
      </c>
      <c r="G1333" t="s">
        <v>1507</v>
      </c>
      <c r="H1333" t="str">
        <f t="shared" si="21"/>
        <v>SKF kogellager                6005-2RSH/C3</v>
      </c>
    </row>
    <row r="1334" spans="6:8" x14ac:dyDescent="0.25">
      <c r="F1334" s="6">
        <v>50600300</v>
      </c>
      <c r="G1334" t="s">
        <v>1508</v>
      </c>
      <c r="H1334" t="str">
        <f t="shared" si="21"/>
        <v>SKF kogellager                6007-2RS1</v>
      </c>
    </row>
    <row r="1335" spans="6:8" x14ac:dyDescent="0.25">
      <c r="F1335" s="6">
        <v>50600280</v>
      </c>
      <c r="G1335" t="s">
        <v>1509</v>
      </c>
      <c r="H1335" t="str">
        <f t="shared" si="21"/>
        <v>SKF kogellager                6006-2RS1</v>
      </c>
    </row>
    <row r="1336" spans="6:8" x14ac:dyDescent="0.25">
      <c r="F1336" s="6">
        <v>50602187</v>
      </c>
      <c r="G1336" t="s">
        <v>1510</v>
      </c>
      <c r="H1336" t="str">
        <f t="shared" si="21"/>
        <v>SKF kogellager                6201-2Z/C3</v>
      </c>
    </row>
    <row r="1337" spans="6:8" x14ac:dyDescent="0.25">
      <c r="F1337" s="6">
        <v>50602288</v>
      </c>
      <c r="G1337" t="s">
        <v>1511</v>
      </c>
      <c r="H1337" t="str">
        <f t="shared" si="21"/>
        <v>SKF kogellager                6204-2Z</v>
      </c>
    </row>
    <row r="1338" spans="6:8" x14ac:dyDescent="0.25">
      <c r="F1338" s="6">
        <v>50602248</v>
      </c>
      <c r="G1338" t="s">
        <v>1512</v>
      </c>
      <c r="H1338" t="str">
        <f t="shared" si="21"/>
        <v>SKF kogellager                6203-2Z</v>
      </c>
    </row>
    <row r="1339" spans="6:8" x14ac:dyDescent="0.25">
      <c r="F1339" s="6">
        <v>50602208</v>
      </c>
      <c r="G1339" t="s">
        <v>1513</v>
      </c>
      <c r="H1339" t="str">
        <f t="shared" si="21"/>
        <v>SKF kogellager                6202-2Z</v>
      </c>
    </row>
    <row r="1340" spans="6:8" x14ac:dyDescent="0.25">
      <c r="F1340" s="6">
        <v>50602220</v>
      </c>
      <c r="G1340" t="s">
        <v>1514</v>
      </c>
      <c r="H1340" t="str">
        <f t="shared" si="21"/>
        <v>SKF kogellager                6202-2ZNR</v>
      </c>
    </row>
    <row r="1341" spans="6:8" x14ac:dyDescent="0.25">
      <c r="F1341" s="6">
        <v>50602380</v>
      </c>
      <c r="G1341" t="s">
        <v>1515</v>
      </c>
      <c r="H1341" t="str">
        <f t="shared" si="21"/>
        <v>SKF kogellager                6208-2RS1</v>
      </c>
    </row>
    <row r="1342" spans="6:8" x14ac:dyDescent="0.25">
      <c r="F1342" s="6">
        <v>50602382</v>
      </c>
      <c r="G1342" t="s">
        <v>1516</v>
      </c>
      <c r="H1342" t="str">
        <f t="shared" si="21"/>
        <v>SKF kogellager                6208-C3</v>
      </c>
    </row>
    <row r="1343" spans="6:8" x14ac:dyDescent="0.25">
      <c r="F1343" s="6">
        <v>50602420</v>
      </c>
      <c r="G1343" t="s">
        <v>1517</v>
      </c>
      <c r="H1343" t="str">
        <f t="shared" si="21"/>
        <v>SKF kogellager                6209-2RS1</v>
      </c>
    </row>
    <row r="1344" spans="6:8" x14ac:dyDescent="0.25">
      <c r="F1344" s="6">
        <v>50602308</v>
      </c>
      <c r="G1344" t="s">
        <v>1518</v>
      </c>
      <c r="H1344" t="str">
        <f t="shared" si="21"/>
        <v>SKF kogellager                6205-2Z</v>
      </c>
    </row>
    <row r="1345" spans="6:9" x14ac:dyDescent="0.25">
      <c r="F1345" s="6">
        <v>50602309</v>
      </c>
      <c r="G1345" t="s">
        <v>1519</v>
      </c>
      <c r="H1345" t="str">
        <f t="shared" si="21"/>
        <v>NTN kogellager                6205-LLU</v>
      </c>
    </row>
    <row r="1346" spans="6:9" x14ac:dyDescent="0.25">
      <c r="F1346" s="6">
        <v>50602347</v>
      </c>
      <c r="G1346" t="s">
        <v>1520</v>
      </c>
      <c r="H1346" t="str">
        <f t="shared" si="21"/>
        <v>SKF kogellager                6206-2Z/C3</v>
      </c>
    </row>
    <row r="1347" spans="6:9" x14ac:dyDescent="0.25">
      <c r="F1347" s="6">
        <v>50602348</v>
      </c>
      <c r="G1347" t="s">
        <v>1521</v>
      </c>
      <c r="H1347" t="str">
        <f t="shared" si="21"/>
        <v>SKF kogellager                6206-2Z</v>
      </c>
    </row>
    <row r="1348" spans="6:9" x14ac:dyDescent="0.25">
      <c r="F1348" s="6">
        <v>50602360</v>
      </c>
      <c r="G1348" t="s">
        <v>1522</v>
      </c>
      <c r="H1348" t="str">
        <f t="shared" si="21"/>
        <v>SKF ball bearing  6207-2RS1</v>
      </c>
      <c r="I1348" t="s">
        <v>2668</v>
      </c>
    </row>
    <row r="1349" spans="6:9" x14ac:dyDescent="0.25">
      <c r="F1349" s="6">
        <v>50602362</v>
      </c>
      <c r="G1349" t="s">
        <v>1523</v>
      </c>
      <c r="H1349" t="str">
        <f t="shared" si="21"/>
        <v>SKF kogellager                6207-C3</v>
      </c>
    </row>
    <row r="1350" spans="6:9" x14ac:dyDescent="0.25">
      <c r="F1350" s="6">
        <v>50602340</v>
      </c>
      <c r="G1350" t="s">
        <v>1524</v>
      </c>
      <c r="H1350" t="str">
        <f t="shared" si="21"/>
        <v>SKF kogellager                6206-2RS1</v>
      </c>
    </row>
    <row r="1351" spans="6:9" x14ac:dyDescent="0.25">
      <c r="F1351" s="6">
        <v>50602307</v>
      </c>
      <c r="G1351" t="s">
        <v>1525</v>
      </c>
      <c r="H1351" t="str">
        <f t="shared" si="21"/>
        <v>SKF kogellager                6205-2Z/C3</v>
      </c>
    </row>
    <row r="1352" spans="6:9" x14ac:dyDescent="0.25">
      <c r="F1352" s="6">
        <v>50600165</v>
      </c>
      <c r="G1352" t="s">
        <v>1526</v>
      </c>
      <c r="H1352" t="str">
        <f t="shared" ref="H1352:H1367" si="22">IF(I1352="",G1352,I1352)</f>
        <v>SKF kogellager                6000-2RSH/C3</v>
      </c>
    </row>
    <row r="1353" spans="6:9" x14ac:dyDescent="0.25">
      <c r="F1353" s="6">
        <v>50602165</v>
      </c>
      <c r="G1353" t="s">
        <v>1527</v>
      </c>
      <c r="H1353" t="str">
        <f t="shared" si="22"/>
        <v>SKF kogellager                6200-2RSH/C3</v>
      </c>
    </row>
    <row r="1354" spans="6:9" x14ac:dyDescent="0.25">
      <c r="F1354" s="6">
        <v>50604123</v>
      </c>
      <c r="G1354" t="s">
        <v>1528</v>
      </c>
      <c r="H1354" t="str">
        <f t="shared" si="22"/>
        <v>SKF kogellager                6301-2Z/C3GJN</v>
      </c>
    </row>
    <row r="1355" spans="6:9" x14ac:dyDescent="0.25">
      <c r="F1355" s="6">
        <v>50602465</v>
      </c>
      <c r="G1355" t="s">
        <v>1529</v>
      </c>
      <c r="H1355" t="str">
        <f t="shared" si="22"/>
        <v>SKF kogellager                6211-2RS1/C3</v>
      </c>
    </row>
    <row r="1356" spans="6:9" x14ac:dyDescent="0.25">
      <c r="F1356" s="6">
        <v>50604240</v>
      </c>
      <c r="G1356" t="s">
        <v>1530</v>
      </c>
      <c r="H1356" t="str">
        <f t="shared" si="22"/>
        <v>SKF ball bearing  6306-2RS1</v>
      </c>
      <c r="I1356" t="s">
        <v>2669</v>
      </c>
    </row>
    <row r="1357" spans="6:9" x14ac:dyDescent="0.25">
      <c r="F1357" s="6">
        <v>50604207</v>
      </c>
      <c r="G1357" t="s">
        <v>1531</v>
      </c>
      <c r="H1357" t="str">
        <f t="shared" si="22"/>
        <v>SKF kogellager                6305-2Z/C3</v>
      </c>
    </row>
    <row r="1358" spans="6:9" x14ac:dyDescent="0.25">
      <c r="F1358" s="6">
        <v>50604183</v>
      </c>
      <c r="G1358" t="s">
        <v>1532</v>
      </c>
      <c r="H1358" t="str">
        <f t="shared" si="22"/>
        <v>SKF kogellager                6304-2Z/C3GJN</v>
      </c>
    </row>
    <row r="1359" spans="6:9" x14ac:dyDescent="0.25">
      <c r="F1359" s="6">
        <v>50604185</v>
      </c>
      <c r="G1359" t="s">
        <v>1533</v>
      </c>
      <c r="H1359" t="str">
        <f t="shared" si="22"/>
        <v>SKF kogellager                6304-2RSH/C3</v>
      </c>
    </row>
    <row r="1360" spans="6:9" x14ac:dyDescent="0.25">
      <c r="F1360" s="6">
        <v>50604360</v>
      </c>
      <c r="G1360" t="s">
        <v>1534</v>
      </c>
      <c r="H1360" t="str">
        <f t="shared" si="22"/>
        <v>SKF kogellager                6310-2RS1</v>
      </c>
    </row>
    <row r="1361" spans="6:9" x14ac:dyDescent="0.25">
      <c r="F1361" s="6">
        <v>50604283</v>
      </c>
      <c r="G1361" t="s">
        <v>1535</v>
      </c>
      <c r="H1361" t="str">
        <f t="shared" si="22"/>
        <v>SKF kogellager                6307-2Z/C3GJN</v>
      </c>
    </row>
    <row r="1362" spans="6:9" x14ac:dyDescent="0.25">
      <c r="F1362" s="6">
        <v>50604247</v>
      </c>
      <c r="G1362" t="s">
        <v>1536</v>
      </c>
      <c r="H1362" t="str">
        <f t="shared" si="22"/>
        <v>SKF kogellager                6306-2Z/C3</v>
      </c>
    </row>
    <row r="1363" spans="6:9" x14ac:dyDescent="0.25">
      <c r="F1363" s="6">
        <v>50600245</v>
      </c>
      <c r="G1363" t="s">
        <v>1537</v>
      </c>
      <c r="H1363" t="str">
        <f t="shared" si="22"/>
        <v>SKF kogellager                6004-2RSH/C3</v>
      </c>
    </row>
    <row r="1364" spans="6:9" x14ac:dyDescent="0.25">
      <c r="F1364" s="6">
        <v>50602190</v>
      </c>
      <c r="G1364" t="s">
        <v>1538</v>
      </c>
      <c r="H1364" t="str">
        <f t="shared" si="22"/>
        <v>SKF kogellager                6201-2ZN/C3WTmet o-ring groef</v>
      </c>
    </row>
    <row r="1365" spans="6:9" x14ac:dyDescent="0.25">
      <c r="F1365" s="6">
        <v>50602207</v>
      </c>
      <c r="G1365" t="s">
        <v>1539</v>
      </c>
      <c r="H1365" t="str">
        <f t="shared" si="22"/>
        <v>SKF kogellager                6202-2Z/C3</v>
      </c>
    </row>
    <row r="1366" spans="6:9" x14ac:dyDescent="0.25">
      <c r="F1366" s="6">
        <v>50606080</v>
      </c>
      <c r="G1366" t="s">
        <v>1540</v>
      </c>
      <c r="H1366" t="str">
        <f t="shared" si="22"/>
        <v>SKF kogellager                7202-BEP</v>
      </c>
    </row>
    <row r="1367" spans="6:9" x14ac:dyDescent="0.25">
      <c r="F1367" s="6">
        <v>50514110</v>
      </c>
      <c r="G1367" t="s">
        <v>2679</v>
      </c>
      <c r="H1367" t="str">
        <f t="shared" si="22"/>
        <v>Rubber bellows mech. seal 14mm  epdm bq1egg sic/car (NSC/LNE)</v>
      </c>
      <c r="I1367" t="s">
        <v>2680</v>
      </c>
    </row>
  </sheetData>
  <sortState xmlns:xlrd2="http://schemas.microsoft.com/office/spreadsheetml/2017/richdata2" ref="B1:F121">
    <sortCondition ref="B3:B121"/>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F4F60-EA73-41B7-9FBA-67069AB6B50A}">
  <sheetPr codeName="Blad3"/>
  <dimension ref="B2:P9"/>
  <sheetViews>
    <sheetView workbookViewId="0">
      <pane xSplit="2" ySplit="2" topLeftCell="C3" activePane="bottomRight" state="frozen"/>
      <selection activeCell="H37" sqref="H37"/>
      <selection pane="topRight" activeCell="H37" sqref="H37"/>
      <selection pane="bottomLeft" activeCell="H37" sqref="H37"/>
      <selection pane="bottomRight" activeCell="H37" sqref="H37"/>
    </sheetView>
  </sheetViews>
  <sheetFormatPr defaultRowHeight="15" x14ac:dyDescent="0.25"/>
  <cols>
    <col min="3" max="3" width="125.7109375" bestFit="1" customWidth="1"/>
    <col min="4" max="4" width="125.7109375" customWidth="1"/>
    <col min="5" max="5" width="75.7109375" bestFit="1" customWidth="1"/>
    <col min="6" max="6" width="75.7109375" customWidth="1"/>
    <col min="7" max="7" width="40.85546875" bestFit="1" customWidth="1"/>
    <col min="8" max="8" width="40.85546875" customWidth="1"/>
    <col min="9" max="10" width="73.28515625" customWidth="1"/>
    <col min="11" max="11" width="32.7109375" bestFit="1" customWidth="1"/>
    <col min="12" max="12" width="32.7109375" customWidth="1"/>
    <col min="13" max="13" width="38.5703125" bestFit="1" customWidth="1"/>
    <col min="14" max="14" width="38.5703125" customWidth="1"/>
    <col min="15" max="15" width="38.28515625" bestFit="1" customWidth="1"/>
    <col min="16" max="16" width="32.7109375" bestFit="1" customWidth="1"/>
  </cols>
  <sheetData>
    <row r="2" spans="2:16" s="1" customFormat="1" x14ac:dyDescent="0.25">
      <c r="B2" s="1" t="s">
        <v>0</v>
      </c>
      <c r="C2" s="1" t="s">
        <v>2586</v>
      </c>
      <c r="D2" s="1" t="s">
        <v>2587</v>
      </c>
      <c r="E2" s="1" t="s">
        <v>2588</v>
      </c>
      <c r="F2" s="1" t="s">
        <v>2589</v>
      </c>
      <c r="G2" s="1" t="s">
        <v>2590</v>
      </c>
      <c r="H2" s="1" t="s">
        <v>2591</v>
      </c>
      <c r="I2" s="1" t="s">
        <v>2592</v>
      </c>
      <c r="J2" s="1" t="s">
        <v>2593</v>
      </c>
      <c r="K2" s="1" t="s">
        <v>2594</v>
      </c>
      <c r="L2" s="1" t="s">
        <v>2595</v>
      </c>
      <c r="M2" s="1" t="s">
        <v>2596</v>
      </c>
      <c r="N2" s="1" t="s">
        <v>2597</v>
      </c>
      <c r="O2" s="1" t="s">
        <v>2598</v>
      </c>
      <c r="P2" s="1" t="s">
        <v>2599</v>
      </c>
    </row>
    <row r="3" spans="2:16" x14ac:dyDescent="0.25">
      <c r="B3" t="s">
        <v>1</v>
      </c>
      <c r="C3" t="s">
        <v>2576</v>
      </c>
      <c r="D3" t="s">
        <v>2676</v>
      </c>
      <c r="E3" t="s">
        <v>2074</v>
      </c>
      <c r="F3" t="s">
        <v>2675</v>
      </c>
      <c r="I3" t="s">
        <v>2565</v>
      </c>
      <c r="J3" t="s">
        <v>2672</v>
      </c>
      <c r="K3" t="s">
        <v>2565</v>
      </c>
      <c r="L3" t="s">
        <v>2672</v>
      </c>
      <c r="M3" t="s">
        <v>2566</v>
      </c>
      <c r="N3" t="s">
        <v>2673</v>
      </c>
      <c r="O3" t="s">
        <v>2567</v>
      </c>
      <c r="P3" t="s">
        <v>2674</v>
      </c>
    </row>
    <row r="4" spans="2:16" x14ac:dyDescent="0.25">
      <c r="B4" t="s">
        <v>2</v>
      </c>
      <c r="C4" t="s">
        <v>2074</v>
      </c>
      <c r="D4" t="s">
        <v>2675</v>
      </c>
      <c r="E4" t="s">
        <v>2075</v>
      </c>
      <c r="F4" t="s">
        <v>2677</v>
      </c>
      <c r="G4" t="s">
        <v>2154</v>
      </c>
      <c r="H4" t="s">
        <v>2678</v>
      </c>
      <c r="I4" t="s">
        <v>2565</v>
      </c>
      <c r="J4" t="s">
        <v>2672</v>
      </c>
      <c r="K4" t="s">
        <v>2565</v>
      </c>
      <c r="L4" t="s">
        <v>2672</v>
      </c>
      <c r="M4" t="s">
        <v>2566</v>
      </c>
      <c r="N4" t="s">
        <v>2673</v>
      </c>
      <c r="O4" t="s">
        <v>2567</v>
      </c>
      <c r="P4" t="s">
        <v>2674</v>
      </c>
    </row>
    <row r="5" spans="2:16" x14ac:dyDescent="0.25">
      <c r="B5" t="s">
        <v>3</v>
      </c>
      <c r="C5" t="s">
        <v>2074</v>
      </c>
      <c r="D5" t="s">
        <v>2675</v>
      </c>
      <c r="E5" t="s">
        <v>2076</v>
      </c>
      <c r="F5" t="s">
        <v>2677</v>
      </c>
      <c r="G5" t="s">
        <v>2572</v>
      </c>
      <c r="H5" t="s">
        <v>2678</v>
      </c>
      <c r="I5" t="s">
        <v>2565</v>
      </c>
      <c r="J5" t="s">
        <v>2672</v>
      </c>
      <c r="K5" t="s">
        <v>2565</v>
      </c>
      <c r="L5" t="s">
        <v>2672</v>
      </c>
      <c r="M5" t="s">
        <v>2566</v>
      </c>
      <c r="N5" t="s">
        <v>2673</v>
      </c>
      <c r="O5" t="s">
        <v>2567</v>
      </c>
      <c r="P5" t="s">
        <v>2674</v>
      </c>
    </row>
    <row r="6" spans="2:16" x14ac:dyDescent="0.25">
      <c r="B6" t="s">
        <v>293</v>
      </c>
      <c r="C6" t="s">
        <v>2576</v>
      </c>
      <c r="D6" t="s">
        <v>2676</v>
      </c>
      <c r="I6" t="s">
        <v>2565</v>
      </c>
      <c r="J6" t="s">
        <v>2672</v>
      </c>
      <c r="K6" t="s">
        <v>2565</v>
      </c>
      <c r="L6" t="s">
        <v>2672</v>
      </c>
      <c r="M6" t="s">
        <v>2566</v>
      </c>
      <c r="N6" t="s">
        <v>2673</v>
      </c>
      <c r="O6" t="s">
        <v>2567</v>
      </c>
      <c r="P6" t="s">
        <v>2674</v>
      </c>
    </row>
    <row r="7" spans="2:16" x14ac:dyDescent="0.25">
      <c r="B7" t="s">
        <v>2581</v>
      </c>
      <c r="I7" t="s">
        <v>2565</v>
      </c>
      <c r="J7" t="s">
        <v>2672</v>
      </c>
      <c r="K7" t="s">
        <v>2565</v>
      </c>
      <c r="L7" t="s">
        <v>2672</v>
      </c>
      <c r="M7" t="s">
        <v>2566</v>
      </c>
      <c r="N7" t="s">
        <v>2673</v>
      </c>
      <c r="O7" t="s">
        <v>2567</v>
      </c>
      <c r="P7" t="s">
        <v>2674</v>
      </c>
    </row>
    <row r="8" spans="2:16" x14ac:dyDescent="0.25">
      <c r="B8" t="s">
        <v>2578</v>
      </c>
      <c r="I8" t="s">
        <v>2565</v>
      </c>
      <c r="J8" t="s">
        <v>2672</v>
      </c>
      <c r="K8" t="s">
        <v>2565</v>
      </c>
      <c r="L8" t="s">
        <v>2672</v>
      </c>
      <c r="M8" t="s">
        <v>2566</v>
      </c>
      <c r="N8" t="s">
        <v>2673</v>
      </c>
      <c r="O8" t="s">
        <v>2567</v>
      </c>
      <c r="P8" t="s">
        <v>2674</v>
      </c>
    </row>
    <row r="9" spans="2:16" x14ac:dyDescent="0.25">
      <c r="B9" t="s">
        <v>2155</v>
      </c>
      <c r="C9" t="s">
        <v>2526</v>
      </c>
      <c r="D9" t="s">
        <v>2526</v>
      </c>
      <c r="E9" t="s">
        <v>2527</v>
      </c>
      <c r="F9" t="s">
        <v>2527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CED66-C4D5-4EB3-8908-218F8E5690E0}">
  <sheetPr codeName="Blad4"/>
  <dimension ref="A1:G76"/>
  <sheetViews>
    <sheetView workbookViewId="0">
      <pane ySplit="2" topLeftCell="A3" activePane="bottomLeft" state="frozen"/>
      <selection activeCell="H37" sqref="H37"/>
      <selection pane="bottomLeft" activeCell="H37" sqref="H37"/>
    </sheetView>
  </sheetViews>
  <sheetFormatPr defaultRowHeight="15" x14ac:dyDescent="0.25"/>
  <cols>
    <col min="1" max="1" width="15.5703125" bestFit="1" customWidth="1"/>
    <col min="2" max="2" width="11.5703125" customWidth="1"/>
    <col min="4" max="4" width="19.5703125" bestFit="1" customWidth="1"/>
    <col min="5" max="5" width="19.42578125" customWidth="1"/>
    <col min="6" max="6" width="19.140625" bestFit="1" customWidth="1"/>
  </cols>
  <sheetData>
    <row r="1" spans="1:7" x14ac:dyDescent="0.25">
      <c r="A1" s="3" t="s">
        <v>519</v>
      </c>
      <c r="B1" s="3"/>
      <c r="C1" s="3"/>
      <c r="D1" s="3"/>
      <c r="E1" s="3"/>
      <c r="F1" s="3"/>
    </row>
    <row r="2" spans="1:7" x14ac:dyDescent="0.25">
      <c r="A2" s="1" t="s">
        <v>0</v>
      </c>
      <c r="B2" s="1" t="s">
        <v>379</v>
      </c>
      <c r="C2" s="1" t="s">
        <v>380</v>
      </c>
      <c r="D2" s="1" t="s">
        <v>2077</v>
      </c>
      <c r="E2" s="1" t="s">
        <v>2078</v>
      </c>
      <c r="F2" s="1" t="s">
        <v>381</v>
      </c>
      <c r="G2" s="1"/>
    </row>
    <row r="3" spans="1:7" x14ac:dyDescent="0.25">
      <c r="A3" t="s">
        <v>4</v>
      </c>
      <c r="B3">
        <v>50522041</v>
      </c>
      <c r="C3">
        <v>39021800</v>
      </c>
      <c r="D3">
        <v>50602305</v>
      </c>
      <c r="E3">
        <v>50602285</v>
      </c>
      <c r="F3">
        <v>39003790</v>
      </c>
    </row>
    <row r="4" spans="1:7" x14ac:dyDescent="0.25">
      <c r="A4" t="s">
        <v>5</v>
      </c>
      <c r="B4">
        <v>50522041</v>
      </c>
      <c r="C4">
        <v>39021800</v>
      </c>
      <c r="D4">
        <v>50602305</v>
      </c>
      <c r="E4">
        <v>50602285</v>
      </c>
      <c r="F4">
        <v>39003795</v>
      </c>
    </row>
    <row r="5" spans="1:7" x14ac:dyDescent="0.25">
      <c r="A5" t="s">
        <v>6</v>
      </c>
      <c r="B5">
        <v>50522041</v>
      </c>
      <c r="C5">
        <v>39021950</v>
      </c>
      <c r="D5">
        <v>50602305</v>
      </c>
      <c r="E5">
        <v>50602285</v>
      </c>
      <c r="F5">
        <v>39003800</v>
      </c>
    </row>
    <row r="6" spans="1:7" x14ac:dyDescent="0.25">
      <c r="A6" t="s">
        <v>7</v>
      </c>
      <c r="B6">
        <v>50522041</v>
      </c>
      <c r="C6">
        <v>39021950</v>
      </c>
      <c r="D6">
        <v>50602305</v>
      </c>
      <c r="E6">
        <v>50602285</v>
      </c>
      <c r="F6">
        <v>39003805</v>
      </c>
    </row>
    <row r="7" spans="1:7" x14ac:dyDescent="0.25">
      <c r="A7" t="s">
        <v>8</v>
      </c>
      <c r="B7">
        <v>50522041</v>
      </c>
      <c r="C7">
        <v>39021850</v>
      </c>
      <c r="D7">
        <v>50602305</v>
      </c>
      <c r="E7">
        <v>50602305</v>
      </c>
      <c r="F7">
        <v>39003810</v>
      </c>
    </row>
    <row r="8" spans="1:7" x14ac:dyDescent="0.25">
      <c r="A8" t="s">
        <v>9</v>
      </c>
      <c r="B8">
        <v>50522041</v>
      </c>
      <c r="C8">
        <v>39021850</v>
      </c>
      <c r="D8">
        <v>50602305</v>
      </c>
      <c r="E8">
        <v>50602245</v>
      </c>
      <c r="F8">
        <v>39003810</v>
      </c>
    </row>
    <row r="9" spans="1:7" x14ac:dyDescent="0.25">
      <c r="A9" t="s">
        <v>10</v>
      </c>
      <c r="B9">
        <v>50522041</v>
      </c>
      <c r="C9">
        <v>39021850</v>
      </c>
      <c r="D9">
        <v>50602345</v>
      </c>
      <c r="E9">
        <v>50602345</v>
      </c>
      <c r="F9">
        <v>39003815</v>
      </c>
    </row>
    <row r="10" spans="1:7" x14ac:dyDescent="0.25">
      <c r="A10" t="s">
        <v>11</v>
      </c>
      <c r="B10">
        <v>50522041</v>
      </c>
      <c r="C10">
        <v>39021850</v>
      </c>
      <c r="D10">
        <v>50602345</v>
      </c>
      <c r="E10">
        <v>50602305</v>
      </c>
      <c r="F10">
        <v>39003815</v>
      </c>
    </row>
    <row r="11" spans="1:7" x14ac:dyDescent="0.25">
      <c r="A11" t="s">
        <v>12</v>
      </c>
      <c r="B11">
        <v>50522041</v>
      </c>
      <c r="C11">
        <v>39022000</v>
      </c>
      <c r="D11">
        <v>50604245</v>
      </c>
      <c r="E11">
        <v>50602345</v>
      </c>
      <c r="F11">
        <v>39003820</v>
      </c>
    </row>
    <row r="12" spans="1:7" x14ac:dyDescent="0.25">
      <c r="A12" t="s">
        <v>13</v>
      </c>
      <c r="B12">
        <v>50522041</v>
      </c>
      <c r="C12">
        <v>39022000</v>
      </c>
      <c r="D12">
        <v>50604245</v>
      </c>
      <c r="E12">
        <v>50602345</v>
      </c>
      <c r="F12">
        <v>39003820</v>
      </c>
    </row>
    <row r="13" spans="1:7" x14ac:dyDescent="0.25">
      <c r="A13" t="s">
        <v>382</v>
      </c>
      <c r="B13">
        <v>50522041</v>
      </c>
      <c r="C13">
        <v>39022000</v>
      </c>
      <c r="D13">
        <v>50604245</v>
      </c>
      <c r="E13">
        <v>50602345</v>
      </c>
      <c r="F13">
        <v>39003825</v>
      </c>
    </row>
    <row r="14" spans="1:7" x14ac:dyDescent="0.25">
      <c r="A14" t="s">
        <v>14</v>
      </c>
      <c r="B14">
        <v>50522041</v>
      </c>
      <c r="C14">
        <v>39022000</v>
      </c>
      <c r="D14">
        <v>50604305</v>
      </c>
      <c r="E14">
        <v>50604205</v>
      </c>
      <c r="F14">
        <v>39003825</v>
      </c>
    </row>
    <row r="15" spans="1:7" x14ac:dyDescent="0.25">
      <c r="A15" t="s">
        <v>15</v>
      </c>
      <c r="B15">
        <v>50522041</v>
      </c>
      <c r="C15">
        <v>39022000</v>
      </c>
      <c r="D15">
        <v>50604305</v>
      </c>
      <c r="E15">
        <v>50604305</v>
      </c>
      <c r="F15">
        <v>39003830</v>
      </c>
    </row>
    <row r="16" spans="1:7" x14ac:dyDescent="0.25">
      <c r="A16" t="s">
        <v>16</v>
      </c>
      <c r="B16">
        <v>50522041</v>
      </c>
      <c r="C16">
        <v>39022000</v>
      </c>
      <c r="D16">
        <v>50604305</v>
      </c>
      <c r="E16">
        <v>50604205</v>
      </c>
      <c r="F16">
        <v>39003830</v>
      </c>
    </row>
    <row r="17" spans="1:6" x14ac:dyDescent="0.25">
      <c r="A17" t="s">
        <v>17</v>
      </c>
      <c r="B17">
        <v>50522041</v>
      </c>
      <c r="C17">
        <v>39021800</v>
      </c>
      <c r="D17">
        <v>50602305</v>
      </c>
      <c r="E17">
        <v>50602285</v>
      </c>
      <c r="F17">
        <v>39003835</v>
      </c>
    </row>
    <row r="18" spans="1:6" x14ac:dyDescent="0.25">
      <c r="A18" t="s">
        <v>18</v>
      </c>
      <c r="B18">
        <v>50522041</v>
      </c>
      <c r="C18">
        <v>39021800</v>
      </c>
      <c r="D18">
        <v>50602305</v>
      </c>
      <c r="E18">
        <v>50602285</v>
      </c>
      <c r="F18">
        <v>39003840</v>
      </c>
    </row>
    <row r="19" spans="1:6" x14ac:dyDescent="0.25">
      <c r="A19" t="s">
        <v>19</v>
      </c>
      <c r="B19">
        <v>50522041</v>
      </c>
      <c r="C19">
        <v>39021800</v>
      </c>
      <c r="D19">
        <v>50602305</v>
      </c>
      <c r="E19">
        <v>50602285</v>
      </c>
      <c r="F19">
        <v>39003845</v>
      </c>
    </row>
    <row r="20" spans="1:6" x14ac:dyDescent="0.25">
      <c r="A20" t="s">
        <v>20</v>
      </c>
      <c r="B20">
        <v>50522041</v>
      </c>
      <c r="C20">
        <v>39021950</v>
      </c>
      <c r="D20">
        <v>50602305</v>
      </c>
      <c r="E20">
        <v>50602305</v>
      </c>
      <c r="F20">
        <v>39003850</v>
      </c>
    </row>
    <row r="21" spans="1:6" x14ac:dyDescent="0.25">
      <c r="A21" t="s">
        <v>21</v>
      </c>
      <c r="B21">
        <v>50522041</v>
      </c>
      <c r="C21">
        <v>39021950</v>
      </c>
      <c r="D21">
        <v>50602305</v>
      </c>
      <c r="E21">
        <v>50602245</v>
      </c>
      <c r="F21">
        <v>39003850</v>
      </c>
    </row>
    <row r="22" spans="1:6" x14ac:dyDescent="0.25">
      <c r="A22" t="s">
        <v>22</v>
      </c>
      <c r="B22">
        <v>50522041</v>
      </c>
      <c r="C22">
        <v>39021950</v>
      </c>
      <c r="D22">
        <v>50602345</v>
      </c>
      <c r="E22">
        <v>50602345</v>
      </c>
      <c r="F22">
        <v>39003855</v>
      </c>
    </row>
    <row r="23" spans="1:6" x14ac:dyDescent="0.25">
      <c r="A23" t="s">
        <v>23</v>
      </c>
      <c r="B23">
        <v>50522041</v>
      </c>
      <c r="C23">
        <v>39021950</v>
      </c>
      <c r="D23">
        <v>50602345</v>
      </c>
      <c r="E23">
        <v>50602305</v>
      </c>
      <c r="F23">
        <v>39003855</v>
      </c>
    </row>
    <row r="24" spans="1:6" x14ac:dyDescent="0.25">
      <c r="A24" t="s">
        <v>24</v>
      </c>
      <c r="B24">
        <v>50522041</v>
      </c>
      <c r="C24">
        <v>39021850</v>
      </c>
      <c r="D24">
        <v>50604245</v>
      </c>
      <c r="E24">
        <v>50602345</v>
      </c>
      <c r="F24">
        <v>39003860</v>
      </c>
    </row>
    <row r="25" spans="1:6" x14ac:dyDescent="0.25">
      <c r="A25" t="s">
        <v>25</v>
      </c>
      <c r="B25">
        <v>50522041</v>
      </c>
      <c r="C25">
        <v>39021850</v>
      </c>
      <c r="D25">
        <v>50604245</v>
      </c>
      <c r="E25">
        <v>50602345</v>
      </c>
      <c r="F25">
        <v>39003860</v>
      </c>
    </row>
    <row r="26" spans="1:6" x14ac:dyDescent="0.25">
      <c r="A26" t="s">
        <v>26</v>
      </c>
      <c r="B26">
        <v>50522041</v>
      </c>
      <c r="C26">
        <v>39021850</v>
      </c>
      <c r="D26">
        <v>50604245</v>
      </c>
      <c r="E26">
        <v>50602345</v>
      </c>
      <c r="F26">
        <v>39003870</v>
      </c>
    </row>
    <row r="27" spans="1:6" x14ac:dyDescent="0.25">
      <c r="A27" t="s">
        <v>27</v>
      </c>
      <c r="B27">
        <v>50522041</v>
      </c>
      <c r="C27">
        <v>39021850</v>
      </c>
      <c r="D27">
        <v>50604305</v>
      </c>
      <c r="E27">
        <v>50604205</v>
      </c>
      <c r="F27">
        <v>39003870</v>
      </c>
    </row>
    <row r="28" spans="1:6" x14ac:dyDescent="0.25">
      <c r="A28" t="s">
        <v>28</v>
      </c>
      <c r="B28">
        <v>50522041</v>
      </c>
      <c r="C28">
        <v>39022000</v>
      </c>
      <c r="D28">
        <v>50604305</v>
      </c>
      <c r="E28">
        <v>50604305</v>
      </c>
      <c r="F28">
        <v>39003872</v>
      </c>
    </row>
    <row r="29" spans="1:6" x14ac:dyDescent="0.25">
      <c r="A29" t="s">
        <v>29</v>
      </c>
      <c r="B29">
        <v>50522041</v>
      </c>
      <c r="C29">
        <v>39022000</v>
      </c>
      <c r="D29">
        <v>50604305</v>
      </c>
      <c r="E29">
        <v>50604205</v>
      </c>
      <c r="F29">
        <v>39003872</v>
      </c>
    </row>
    <row r="30" spans="1:6" x14ac:dyDescent="0.25">
      <c r="A30" t="s">
        <v>30</v>
      </c>
      <c r="B30">
        <v>50522041</v>
      </c>
      <c r="C30">
        <v>39022000</v>
      </c>
      <c r="D30">
        <v>50604305</v>
      </c>
      <c r="E30">
        <v>50604305</v>
      </c>
      <c r="F30">
        <v>39003874</v>
      </c>
    </row>
    <row r="31" spans="1:6" x14ac:dyDescent="0.25">
      <c r="A31" t="s">
        <v>31</v>
      </c>
      <c r="B31">
        <v>50522041</v>
      </c>
      <c r="C31">
        <v>39022000</v>
      </c>
      <c r="D31">
        <v>50604305</v>
      </c>
      <c r="E31">
        <v>50604205</v>
      </c>
      <c r="F31">
        <v>39003874</v>
      </c>
    </row>
    <row r="32" spans="1:6" x14ac:dyDescent="0.25">
      <c r="A32" t="s">
        <v>32</v>
      </c>
      <c r="B32">
        <v>50528041</v>
      </c>
      <c r="C32">
        <v>39022000</v>
      </c>
      <c r="D32">
        <v>50604365</v>
      </c>
      <c r="E32">
        <v>50604345</v>
      </c>
      <c r="F32">
        <v>39003876</v>
      </c>
    </row>
    <row r="33" spans="1:6" x14ac:dyDescent="0.25">
      <c r="A33" t="s">
        <v>33</v>
      </c>
      <c r="B33">
        <v>50528041</v>
      </c>
      <c r="C33">
        <v>39022000</v>
      </c>
      <c r="D33">
        <v>50604365</v>
      </c>
      <c r="E33">
        <v>50604285</v>
      </c>
      <c r="F33">
        <v>39003876</v>
      </c>
    </row>
    <row r="34" spans="1:6" x14ac:dyDescent="0.25">
      <c r="A34" t="s">
        <v>34</v>
      </c>
      <c r="B34">
        <v>50522041</v>
      </c>
      <c r="C34">
        <v>39021950</v>
      </c>
      <c r="D34">
        <v>50602305</v>
      </c>
      <c r="E34">
        <v>50602285</v>
      </c>
      <c r="F34">
        <v>39003878</v>
      </c>
    </row>
    <row r="35" spans="1:6" x14ac:dyDescent="0.25">
      <c r="A35" t="s">
        <v>35</v>
      </c>
      <c r="B35">
        <v>50522041</v>
      </c>
      <c r="C35">
        <v>39021950</v>
      </c>
      <c r="D35">
        <v>50602305</v>
      </c>
      <c r="E35">
        <v>50602305</v>
      </c>
      <c r="F35">
        <v>39003880</v>
      </c>
    </row>
    <row r="36" spans="1:6" x14ac:dyDescent="0.25">
      <c r="A36" t="s">
        <v>36</v>
      </c>
      <c r="B36">
        <v>50522041</v>
      </c>
      <c r="C36">
        <v>39021950</v>
      </c>
      <c r="D36">
        <v>50602305</v>
      </c>
      <c r="E36">
        <v>50602245</v>
      </c>
      <c r="F36">
        <v>39003880</v>
      </c>
    </row>
    <row r="37" spans="1:6" x14ac:dyDescent="0.25">
      <c r="A37" t="s">
        <v>37</v>
      </c>
      <c r="B37">
        <v>50522041</v>
      </c>
      <c r="C37">
        <v>39021950</v>
      </c>
      <c r="D37">
        <v>50602345</v>
      </c>
      <c r="E37">
        <v>50602345</v>
      </c>
      <c r="F37">
        <v>39003885</v>
      </c>
    </row>
    <row r="38" spans="1:6" x14ac:dyDescent="0.25">
      <c r="A38" t="s">
        <v>38</v>
      </c>
      <c r="B38">
        <v>50522041</v>
      </c>
      <c r="C38">
        <v>39021950</v>
      </c>
      <c r="D38">
        <v>50602345</v>
      </c>
      <c r="E38">
        <v>50602305</v>
      </c>
      <c r="F38">
        <v>39003885</v>
      </c>
    </row>
    <row r="39" spans="1:6" x14ac:dyDescent="0.25">
      <c r="A39" t="s">
        <v>39</v>
      </c>
      <c r="B39">
        <v>50522041</v>
      </c>
      <c r="C39">
        <v>39021950</v>
      </c>
      <c r="D39">
        <v>50604245</v>
      </c>
      <c r="E39">
        <v>50602345</v>
      </c>
      <c r="F39">
        <v>39003890</v>
      </c>
    </row>
    <row r="40" spans="1:6" x14ac:dyDescent="0.25">
      <c r="A40" t="s">
        <v>40</v>
      </c>
      <c r="B40">
        <v>50522041</v>
      </c>
      <c r="C40">
        <v>39021950</v>
      </c>
      <c r="D40">
        <v>50604245</v>
      </c>
      <c r="E40">
        <v>50602345</v>
      </c>
      <c r="F40">
        <v>39003890</v>
      </c>
    </row>
    <row r="41" spans="1:6" x14ac:dyDescent="0.25">
      <c r="A41" t="s">
        <v>41</v>
      </c>
      <c r="B41">
        <v>50522041</v>
      </c>
      <c r="C41">
        <v>39021950</v>
      </c>
      <c r="D41">
        <v>50604245</v>
      </c>
      <c r="E41">
        <v>50602345</v>
      </c>
      <c r="F41">
        <v>39003900</v>
      </c>
    </row>
    <row r="42" spans="1:6" x14ac:dyDescent="0.25">
      <c r="A42" t="s">
        <v>42</v>
      </c>
      <c r="B42">
        <v>50522041</v>
      </c>
      <c r="C42">
        <v>39021950</v>
      </c>
      <c r="D42">
        <v>50604305</v>
      </c>
      <c r="E42">
        <v>50604205</v>
      </c>
      <c r="F42">
        <v>39003900</v>
      </c>
    </row>
    <row r="43" spans="1:6" x14ac:dyDescent="0.25">
      <c r="A43" t="s">
        <v>43</v>
      </c>
      <c r="B43">
        <v>50522041</v>
      </c>
      <c r="C43">
        <v>39021900</v>
      </c>
      <c r="D43">
        <v>50604305</v>
      </c>
      <c r="E43">
        <v>50604305</v>
      </c>
      <c r="F43">
        <v>39003950</v>
      </c>
    </row>
    <row r="44" spans="1:6" x14ac:dyDescent="0.25">
      <c r="A44" t="s">
        <v>44</v>
      </c>
      <c r="B44">
        <v>50522041</v>
      </c>
      <c r="C44">
        <v>39021900</v>
      </c>
      <c r="D44">
        <v>50604305</v>
      </c>
      <c r="E44">
        <v>50604205</v>
      </c>
      <c r="F44">
        <v>39003950</v>
      </c>
    </row>
    <row r="45" spans="1:6" x14ac:dyDescent="0.25">
      <c r="A45" t="s">
        <v>45</v>
      </c>
      <c r="B45">
        <v>50522041</v>
      </c>
      <c r="C45">
        <v>39021900</v>
      </c>
      <c r="D45">
        <v>50604305</v>
      </c>
      <c r="E45">
        <v>50604305</v>
      </c>
      <c r="F45">
        <v>39004001</v>
      </c>
    </row>
    <row r="46" spans="1:6" x14ac:dyDescent="0.25">
      <c r="A46" t="s">
        <v>46</v>
      </c>
      <c r="B46">
        <v>50522041</v>
      </c>
      <c r="C46">
        <v>39021900</v>
      </c>
      <c r="D46">
        <v>50604305</v>
      </c>
      <c r="E46">
        <v>50604205</v>
      </c>
      <c r="F46">
        <v>39004001</v>
      </c>
    </row>
    <row r="47" spans="1:6" x14ac:dyDescent="0.25">
      <c r="A47" t="s">
        <v>47</v>
      </c>
      <c r="B47">
        <v>50528041</v>
      </c>
      <c r="C47">
        <v>39022000</v>
      </c>
      <c r="D47">
        <v>50604365</v>
      </c>
      <c r="E47">
        <v>50604345</v>
      </c>
      <c r="F47">
        <v>39004020</v>
      </c>
    </row>
    <row r="48" spans="1:6" x14ac:dyDescent="0.25">
      <c r="A48" t="s">
        <v>48</v>
      </c>
      <c r="B48">
        <v>50528041</v>
      </c>
      <c r="C48">
        <v>39022000</v>
      </c>
      <c r="D48">
        <v>50604365</v>
      </c>
      <c r="E48">
        <v>50604285</v>
      </c>
      <c r="F48">
        <v>39004020</v>
      </c>
    </row>
    <row r="49" spans="1:6" x14ac:dyDescent="0.25">
      <c r="A49" t="s">
        <v>49</v>
      </c>
      <c r="B49">
        <v>50528041</v>
      </c>
      <c r="C49">
        <v>39022000</v>
      </c>
      <c r="D49">
        <v>50604365</v>
      </c>
      <c r="E49">
        <v>50604345</v>
      </c>
      <c r="F49">
        <v>39004025</v>
      </c>
    </row>
    <row r="50" spans="1:6" x14ac:dyDescent="0.25">
      <c r="A50" t="s">
        <v>50</v>
      </c>
      <c r="B50">
        <v>50528041</v>
      </c>
      <c r="C50">
        <v>39022000</v>
      </c>
      <c r="D50">
        <v>50604365</v>
      </c>
      <c r="E50">
        <v>50604285</v>
      </c>
      <c r="F50">
        <v>39004025</v>
      </c>
    </row>
    <row r="51" spans="1:6" x14ac:dyDescent="0.25">
      <c r="A51" t="s">
        <v>51</v>
      </c>
      <c r="B51">
        <v>50528041</v>
      </c>
      <c r="C51">
        <v>39022000</v>
      </c>
      <c r="D51">
        <v>50604365</v>
      </c>
      <c r="E51">
        <v>50604345</v>
      </c>
      <c r="F51">
        <v>39004030</v>
      </c>
    </row>
    <row r="52" spans="1:6" x14ac:dyDescent="0.25">
      <c r="A52" t="s">
        <v>52</v>
      </c>
      <c r="B52">
        <v>50528041</v>
      </c>
      <c r="C52">
        <v>39022000</v>
      </c>
      <c r="D52">
        <v>50604365</v>
      </c>
      <c r="E52">
        <v>50604285</v>
      </c>
      <c r="F52">
        <v>39004030</v>
      </c>
    </row>
    <row r="53" spans="1:6" x14ac:dyDescent="0.25">
      <c r="A53" t="s">
        <v>53</v>
      </c>
      <c r="B53">
        <v>50522041</v>
      </c>
      <c r="C53">
        <v>39021900</v>
      </c>
      <c r="D53">
        <v>50602345</v>
      </c>
      <c r="E53">
        <v>50602345</v>
      </c>
      <c r="F53">
        <v>39004035</v>
      </c>
    </row>
    <row r="54" spans="1:6" x14ac:dyDescent="0.25">
      <c r="A54" t="s">
        <v>54</v>
      </c>
      <c r="B54">
        <v>50522041</v>
      </c>
      <c r="C54">
        <v>39021900</v>
      </c>
      <c r="D54">
        <v>50602345</v>
      </c>
      <c r="E54">
        <v>50602305</v>
      </c>
      <c r="F54">
        <v>39004035</v>
      </c>
    </row>
    <row r="55" spans="1:6" x14ac:dyDescent="0.25">
      <c r="A55" t="s">
        <v>55</v>
      </c>
      <c r="B55">
        <v>50522041</v>
      </c>
      <c r="C55">
        <v>39021900</v>
      </c>
      <c r="D55">
        <v>50604245</v>
      </c>
      <c r="E55">
        <v>50602345</v>
      </c>
      <c r="F55">
        <v>39004040</v>
      </c>
    </row>
    <row r="56" spans="1:6" x14ac:dyDescent="0.25">
      <c r="A56" t="s">
        <v>56</v>
      </c>
      <c r="B56">
        <v>50522041</v>
      </c>
      <c r="C56">
        <v>39021900</v>
      </c>
      <c r="D56">
        <v>50604245</v>
      </c>
      <c r="E56">
        <v>50602345</v>
      </c>
      <c r="F56">
        <v>39004040</v>
      </c>
    </row>
    <row r="57" spans="1:6" x14ac:dyDescent="0.25">
      <c r="A57" t="s">
        <v>57</v>
      </c>
      <c r="B57">
        <v>50522041</v>
      </c>
      <c r="C57">
        <v>39021900</v>
      </c>
      <c r="D57">
        <v>50604245</v>
      </c>
      <c r="E57">
        <v>50602345</v>
      </c>
      <c r="F57">
        <v>39004045</v>
      </c>
    </row>
    <row r="58" spans="1:6" x14ac:dyDescent="0.25">
      <c r="A58" t="s">
        <v>58</v>
      </c>
      <c r="B58">
        <v>50522041</v>
      </c>
      <c r="C58">
        <v>39021900</v>
      </c>
      <c r="D58">
        <v>50604305</v>
      </c>
      <c r="E58">
        <v>50604205</v>
      </c>
      <c r="F58">
        <v>39004045</v>
      </c>
    </row>
    <row r="59" spans="1:6" x14ac:dyDescent="0.25">
      <c r="A59" t="s">
        <v>59</v>
      </c>
      <c r="B59">
        <v>50522041</v>
      </c>
      <c r="C59">
        <v>39021900</v>
      </c>
      <c r="D59">
        <v>50604305</v>
      </c>
      <c r="E59">
        <v>50604305</v>
      </c>
      <c r="F59">
        <v>39004050</v>
      </c>
    </row>
    <row r="60" spans="1:6" x14ac:dyDescent="0.25">
      <c r="A60" t="s">
        <v>60</v>
      </c>
      <c r="B60">
        <v>50522041</v>
      </c>
      <c r="C60">
        <v>39021900</v>
      </c>
      <c r="D60">
        <v>50604305</v>
      </c>
      <c r="E60">
        <v>50604205</v>
      </c>
      <c r="F60">
        <v>39004050</v>
      </c>
    </row>
    <row r="61" spans="1:6" x14ac:dyDescent="0.25">
      <c r="A61" t="s">
        <v>61</v>
      </c>
      <c r="B61">
        <v>50528041</v>
      </c>
      <c r="C61">
        <v>39021900</v>
      </c>
      <c r="D61">
        <v>50604305</v>
      </c>
      <c r="E61">
        <v>50604305</v>
      </c>
      <c r="F61">
        <v>39004055</v>
      </c>
    </row>
    <row r="62" spans="1:6" x14ac:dyDescent="0.25">
      <c r="A62" t="s">
        <v>62</v>
      </c>
      <c r="B62">
        <v>50528041</v>
      </c>
      <c r="C62">
        <v>39021900</v>
      </c>
      <c r="D62">
        <v>50604305</v>
      </c>
      <c r="E62">
        <v>50604205</v>
      </c>
      <c r="F62">
        <v>39004055</v>
      </c>
    </row>
    <row r="63" spans="1:6" x14ac:dyDescent="0.25">
      <c r="A63" t="s">
        <v>63</v>
      </c>
      <c r="B63">
        <v>50528041</v>
      </c>
      <c r="C63">
        <v>39021900</v>
      </c>
      <c r="D63">
        <v>50604365</v>
      </c>
      <c r="E63">
        <v>50604345</v>
      </c>
      <c r="F63">
        <v>39004060</v>
      </c>
    </row>
    <row r="64" spans="1:6" x14ac:dyDescent="0.25">
      <c r="A64" t="s">
        <v>64</v>
      </c>
      <c r="B64">
        <v>50528041</v>
      </c>
      <c r="C64">
        <v>39021900</v>
      </c>
      <c r="D64">
        <v>50604365</v>
      </c>
      <c r="E64">
        <v>50604285</v>
      </c>
      <c r="F64">
        <v>39004060</v>
      </c>
    </row>
    <row r="65" spans="1:6" x14ac:dyDescent="0.25">
      <c r="A65" t="s">
        <v>65</v>
      </c>
      <c r="B65">
        <v>50528041</v>
      </c>
      <c r="C65">
        <v>39021900</v>
      </c>
      <c r="D65">
        <v>50604365</v>
      </c>
      <c r="E65">
        <v>50604345</v>
      </c>
      <c r="F65">
        <v>39004065</v>
      </c>
    </row>
    <row r="66" spans="1:6" x14ac:dyDescent="0.25">
      <c r="A66" t="s">
        <v>66</v>
      </c>
      <c r="B66">
        <v>50528041</v>
      </c>
      <c r="C66">
        <v>39021900</v>
      </c>
      <c r="D66">
        <v>50604365</v>
      </c>
      <c r="E66">
        <v>50604285</v>
      </c>
      <c r="F66">
        <v>39004065</v>
      </c>
    </row>
    <row r="67" spans="1:6" x14ac:dyDescent="0.25">
      <c r="A67" t="s">
        <v>67</v>
      </c>
      <c r="B67">
        <v>50528041</v>
      </c>
      <c r="C67">
        <v>39021900</v>
      </c>
      <c r="D67">
        <v>50604365</v>
      </c>
      <c r="E67">
        <v>50604345</v>
      </c>
      <c r="F67">
        <v>39004070</v>
      </c>
    </row>
    <row r="68" spans="1:6" x14ac:dyDescent="0.25">
      <c r="A68" t="s">
        <v>68</v>
      </c>
      <c r="B68">
        <v>50528041</v>
      </c>
      <c r="C68">
        <v>39021900</v>
      </c>
      <c r="D68">
        <v>50604365</v>
      </c>
      <c r="E68">
        <v>50604285</v>
      </c>
      <c r="F68">
        <v>39004070</v>
      </c>
    </row>
    <row r="69" spans="1:6" x14ac:dyDescent="0.25">
      <c r="A69" t="s">
        <v>69</v>
      </c>
      <c r="B69">
        <v>50528041</v>
      </c>
      <c r="C69">
        <v>39022000</v>
      </c>
      <c r="D69">
        <v>50604305</v>
      </c>
      <c r="E69">
        <v>50604305</v>
      </c>
      <c r="F69">
        <v>39004075</v>
      </c>
    </row>
    <row r="70" spans="1:6" x14ac:dyDescent="0.25">
      <c r="A70" t="s">
        <v>70</v>
      </c>
      <c r="B70">
        <v>50528041</v>
      </c>
      <c r="C70">
        <v>39022000</v>
      </c>
      <c r="D70">
        <v>50604305</v>
      </c>
      <c r="E70">
        <v>50604205</v>
      </c>
      <c r="F70">
        <v>39004075</v>
      </c>
    </row>
    <row r="71" spans="1:6" x14ac:dyDescent="0.25">
      <c r="A71" t="s">
        <v>71</v>
      </c>
      <c r="B71">
        <v>50528041</v>
      </c>
      <c r="C71">
        <v>39022000</v>
      </c>
      <c r="D71">
        <v>50604365</v>
      </c>
      <c r="E71">
        <v>50604345</v>
      </c>
      <c r="F71">
        <v>39004080</v>
      </c>
    </row>
    <row r="72" spans="1:6" x14ac:dyDescent="0.25">
      <c r="A72" t="s">
        <v>72</v>
      </c>
      <c r="B72">
        <v>50528041</v>
      </c>
      <c r="C72">
        <v>39022000</v>
      </c>
      <c r="D72">
        <v>50604365</v>
      </c>
      <c r="E72">
        <v>50604285</v>
      </c>
      <c r="F72">
        <v>39004080</v>
      </c>
    </row>
    <row r="73" spans="1:6" x14ac:dyDescent="0.25">
      <c r="A73" t="s">
        <v>73</v>
      </c>
      <c r="B73">
        <v>50528041</v>
      </c>
      <c r="C73">
        <v>39022000</v>
      </c>
      <c r="D73">
        <v>50604365</v>
      </c>
      <c r="E73">
        <v>50604345</v>
      </c>
      <c r="F73">
        <v>39004085</v>
      </c>
    </row>
    <row r="74" spans="1:6" x14ac:dyDescent="0.25">
      <c r="A74" t="s">
        <v>74</v>
      </c>
      <c r="B74">
        <v>50528041</v>
      </c>
      <c r="C74">
        <v>39022000</v>
      </c>
      <c r="D74">
        <v>50604365</v>
      </c>
      <c r="E74">
        <v>50604285</v>
      </c>
      <c r="F74">
        <v>39004085</v>
      </c>
    </row>
    <row r="75" spans="1:6" x14ac:dyDescent="0.25">
      <c r="A75" t="s">
        <v>75</v>
      </c>
      <c r="B75">
        <v>50528041</v>
      </c>
      <c r="C75">
        <v>39022000</v>
      </c>
      <c r="D75">
        <v>50604365</v>
      </c>
      <c r="E75">
        <v>50604345</v>
      </c>
      <c r="F75">
        <v>39004090</v>
      </c>
    </row>
    <row r="76" spans="1:6" x14ac:dyDescent="0.25">
      <c r="A76" t="s">
        <v>76</v>
      </c>
      <c r="B76">
        <v>50528041</v>
      </c>
      <c r="C76">
        <v>39022000</v>
      </c>
      <c r="D76">
        <v>50604365</v>
      </c>
      <c r="E76">
        <v>50604285</v>
      </c>
      <c r="F76">
        <v>39004090</v>
      </c>
    </row>
  </sheetData>
  <autoFilter ref="A2:F2" xr:uid="{4D6CED66-C4D5-4EB3-8908-218F8E5690E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DF035-B9C2-4A89-B901-3CD4D4BB4334}">
  <sheetPr codeName="Blad5"/>
  <dimension ref="A1:F119"/>
  <sheetViews>
    <sheetView workbookViewId="0">
      <pane ySplit="2" topLeftCell="A105" activePane="bottomLeft" state="frozen"/>
      <selection activeCell="H37" sqref="H37"/>
      <selection pane="bottomLeft" activeCell="H37" sqref="H37"/>
    </sheetView>
  </sheetViews>
  <sheetFormatPr defaultRowHeight="15" x14ac:dyDescent="0.25"/>
  <cols>
    <col min="1" max="1" width="19.42578125" bestFit="1" customWidth="1"/>
    <col min="6" max="6" width="14.85546875" bestFit="1" customWidth="1"/>
  </cols>
  <sheetData>
    <row r="1" spans="1:6" x14ac:dyDescent="0.25">
      <c r="A1" s="3" t="s">
        <v>520</v>
      </c>
      <c r="B1" s="3"/>
      <c r="C1" s="3"/>
      <c r="D1" s="3"/>
      <c r="E1" s="3"/>
      <c r="F1" s="3"/>
    </row>
    <row r="2" spans="1:6" x14ac:dyDescent="0.25">
      <c r="A2" s="1" t="s">
        <v>0</v>
      </c>
      <c r="B2" s="1" t="s">
        <v>379</v>
      </c>
      <c r="C2" s="1" t="s">
        <v>380</v>
      </c>
      <c r="D2" s="1" t="s">
        <v>2077</v>
      </c>
      <c r="E2" s="1" t="s">
        <v>2078</v>
      </c>
      <c r="F2" s="1" t="s">
        <v>381</v>
      </c>
    </row>
    <row r="3" spans="1:6" x14ac:dyDescent="0.25">
      <c r="A3" t="s">
        <v>77</v>
      </c>
      <c r="B3">
        <v>50522001</v>
      </c>
      <c r="C3">
        <v>39022150</v>
      </c>
      <c r="D3">
        <v>50602305</v>
      </c>
      <c r="E3">
        <v>50602285</v>
      </c>
      <c r="F3">
        <v>39003790</v>
      </c>
    </row>
    <row r="4" spans="1:6" x14ac:dyDescent="0.25">
      <c r="A4" t="s">
        <v>78</v>
      </c>
      <c r="B4">
        <v>50522001</v>
      </c>
      <c r="C4">
        <v>39022150</v>
      </c>
      <c r="D4">
        <v>50602305</v>
      </c>
      <c r="E4">
        <v>50602285</v>
      </c>
      <c r="F4">
        <v>39003795</v>
      </c>
    </row>
    <row r="5" spans="1:6" x14ac:dyDescent="0.25">
      <c r="A5" t="s">
        <v>79</v>
      </c>
      <c r="B5">
        <v>50522001</v>
      </c>
      <c r="C5">
        <v>39022150</v>
      </c>
      <c r="D5">
        <v>50602305</v>
      </c>
      <c r="E5">
        <v>50602285</v>
      </c>
      <c r="F5">
        <v>39003800</v>
      </c>
    </row>
    <row r="6" spans="1:6" x14ac:dyDescent="0.25">
      <c r="A6" t="s">
        <v>80</v>
      </c>
      <c r="B6">
        <v>50522001</v>
      </c>
      <c r="C6">
        <v>39022150</v>
      </c>
      <c r="D6">
        <v>50602305</v>
      </c>
      <c r="E6">
        <v>50602285</v>
      </c>
      <c r="F6">
        <v>39003805</v>
      </c>
    </row>
    <row r="7" spans="1:6" x14ac:dyDescent="0.25">
      <c r="A7" t="s">
        <v>80</v>
      </c>
      <c r="B7">
        <v>50522001</v>
      </c>
      <c r="C7">
        <v>39022150</v>
      </c>
      <c r="D7">
        <v>50602305</v>
      </c>
      <c r="E7">
        <v>50602285</v>
      </c>
      <c r="F7">
        <v>39003805</v>
      </c>
    </row>
    <row r="8" spans="1:6" x14ac:dyDescent="0.25">
      <c r="A8" t="s">
        <v>81</v>
      </c>
      <c r="B8">
        <v>50522001</v>
      </c>
      <c r="C8">
        <v>39022100</v>
      </c>
      <c r="D8">
        <v>50602305</v>
      </c>
      <c r="E8">
        <v>50602305</v>
      </c>
      <c r="F8">
        <v>39003810</v>
      </c>
    </row>
    <row r="9" spans="1:6" x14ac:dyDescent="0.25">
      <c r="A9" t="s">
        <v>82</v>
      </c>
      <c r="B9">
        <v>50522001</v>
      </c>
      <c r="C9">
        <v>39022100</v>
      </c>
      <c r="D9">
        <v>50602305</v>
      </c>
      <c r="E9">
        <v>50602245</v>
      </c>
      <c r="F9">
        <v>39003810</v>
      </c>
    </row>
    <row r="10" spans="1:6" x14ac:dyDescent="0.25">
      <c r="A10" t="s">
        <v>83</v>
      </c>
      <c r="B10">
        <v>50522001</v>
      </c>
      <c r="C10">
        <v>39022100</v>
      </c>
      <c r="D10">
        <v>50602345</v>
      </c>
      <c r="E10">
        <v>50602345</v>
      </c>
      <c r="F10">
        <v>39003815</v>
      </c>
    </row>
    <row r="11" spans="1:6" x14ac:dyDescent="0.25">
      <c r="A11" t="s">
        <v>84</v>
      </c>
      <c r="B11">
        <v>50522001</v>
      </c>
      <c r="C11">
        <v>39022100</v>
      </c>
      <c r="D11">
        <v>50602345</v>
      </c>
      <c r="E11">
        <v>50602305</v>
      </c>
      <c r="F11">
        <v>39003815</v>
      </c>
    </row>
    <row r="12" spans="1:6" x14ac:dyDescent="0.25">
      <c r="A12" t="s">
        <v>85</v>
      </c>
      <c r="B12">
        <v>50522001</v>
      </c>
      <c r="C12">
        <v>39022150</v>
      </c>
      <c r="D12">
        <v>50602305</v>
      </c>
      <c r="E12">
        <v>50602285</v>
      </c>
      <c r="F12">
        <v>39003835</v>
      </c>
    </row>
    <row r="13" spans="1:6" x14ac:dyDescent="0.25">
      <c r="A13" t="s">
        <v>86</v>
      </c>
      <c r="B13">
        <v>50522001</v>
      </c>
      <c r="C13">
        <v>39022150</v>
      </c>
      <c r="D13">
        <v>50602305</v>
      </c>
      <c r="E13">
        <v>50602285</v>
      </c>
      <c r="F13">
        <v>39003840</v>
      </c>
    </row>
    <row r="14" spans="1:6" x14ac:dyDescent="0.25">
      <c r="A14" t="s">
        <v>87</v>
      </c>
      <c r="B14">
        <v>50522001</v>
      </c>
      <c r="C14">
        <v>39022150</v>
      </c>
      <c r="D14">
        <v>50602305</v>
      </c>
      <c r="E14">
        <v>50602285</v>
      </c>
      <c r="F14">
        <v>39003845</v>
      </c>
    </row>
    <row r="15" spans="1:6" x14ac:dyDescent="0.25">
      <c r="A15" t="s">
        <v>88</v>
      </c>
      <c r="B15">
        <v>50522001</v>
      </c>
      <c r="C15">
        <v>39022150</v>
      </c>
      <c r="D15">
        <v>50602305</v>
      </c>
      <c r="E15">
        <v>50602305</v>
      </c>
      <c r="F15">
        <v>39003850</v>
      </c>
    </row>
    <row r="16" spans="1:6" x14ac:dyDescent="0.25">
      <c r="A16" t="s">
        <v>89</v>
      </c>
      <c r="B16">
        <v>50522001</v>
      </c>
      <c r="C16">
        <v>39022150</v>
      </c>
      <c r="D16">
        <v>50602305</v>
      </c>
      <c r="E16">
        <v>50602245</v>
      </c>
      <c r="F16">
        <v>39003850</v>
      </c>
    </row>
    <row r="17" spans="1:6" x14ac:dyDescent="0.25">
      <c r="A17" t="s">
        <v>383</v>
      </c>
      <c r="B17">
        <v>50522001</v>
      </c>
      <c r="C17">
        <v>39022150</v>
      </c>
      <c r="D17">
        <v>50602345</v>
      </c>
      <c r="E17">
        <v>50602345</v>
      </c>
      <c r="F17">
        <v>39003855</v>
      </c>
    </row>
    <row r="18" spans="1:6" x14ac:dyDescent="0.25">
      <c r="A18" t="s">
        <v>384</v>
      </c>
      <c r="B18">
        <v>50522001</v>
      </c>
      <c r="C18">
        <v>39022150</v>
      </c>
      <c r="D18">
        <v>50602345</v>
      </c>
      <c r="E18">
        <v>50602305</v>
      </c>
      <c r="F18">
        <v>39003855</v>
      </c>
    </row>
    <row r="19" spans="1:6" x14ac:dyDescent="0.25">
      <c r="A19" t="s">
        <v>90</v>
      </c>
      <c r="B19">
        <v>50522001</v>
      </c>
      <c r="C19">
        <v>39022100</v>
      </c>
      <c r="D19">
        <v>50604245</v>
      </c>
      <c r="E19">
        <v>50602345</v>
      </c>
      <c r="F19">
        <v>39003860</v>
      </c>
    </row>
    <row r="20" spans="1:6" x14ac:dyDescent="0.25">
      <c r="A20" t="s">
        <v>91</v>
      </c>
      <c r="B20">
        <v>50522001</v>
      </c>
      <c r="C20">
        <v>39022100</v>
      </c>
      <c r="D20">
        <v>50604245</v>
      </c>
      <c r="E20">
        <v>50602345</v>
      </c>
      <c r="F20">
        <v>39003860</v>
      </c>
    </row>
    <row r="21" spans="1:6" x14ac:dyDescent="0.25">
      <c r="A21" t="s">
        <v>92</v>
      </c>
      <c r="B21">
        <v>50522001</v>
      </c>
      <c r="C21">
        <v>39022100</v>
      </c>
      <c r="D21">
        <v>50604245</v>
      </c>
      <c r="E21">
        <v>50602345</v>
      </c>
      <c r="F21">
        <v>39003870</v>
      </c>
    </row>
    <row r="22" spans="1:6" x14ac:dyDescent="0.25">
      <c r="A22" t="s">
        <v>93</v>
      </c>
      <c r="B22">
        <v>50522001</v>
      </c>
      <c r="C22">
        <v>39022100</v>
      </c>
      <c r="D22">
        <v>50604305</v>
      </c>
      <c r="E22">
        <v>50604205</v>
      </c>
      <c r="F22">
        <v>39003870</v>
      </c>
    </row>
    <row r="23" spans="1:6" x14ac:dyDescent="0.25">
      <c r="A23" t="s">
        <v>94</v>
      </c>
      <c r="B23">
        <v>50522001</v>
      </c>
      <c r="C23">
        <v>39022050</v>
      </c>
      <c r="D23">
        <v>50604305</v>
      </c>
      <c r="E23">
        <v>50604305</v>
      </c>
      <c r="F23">
        <v>39003872</v>
      </c>
    </row>
    <row r="24" spans="1:6" x14ac:dyDescent="0.25">
      <c r="A24" t="s">
        <v>95</v>
      </c>
      <c r="B24">
        <v>50522001</v>
      </c>
      <c r="C24">
        <v>39022050</v>
      </c>
      <c r="D24">
        <v>50604305</v>
      </c>
      <c r="E24">
        <v>50604205</v>
      </c>
      <c r="F24">
        <v>39003872</v>
      </c>
    </row>
    <row r="25" spans="1:6" x14ac:dyDescent="0.25">
      <c r="A25" t="s">
        <v>96</v>
      </c>
      <c r="B25">
        <v>50522001</v>
      </c>
      <c r="C25">
        <v>39022050</v>
      </c>
      <c r="D25">
        <v>50604305</v>
      </c>
      <c r="E25">
        <v>50604305</v>
      </c>
      <c r="F25">
        <v>39003874</v>
      </c>
    </row>
    <row r="26" spans="1:6" x14ac:dyDescent="0.25">
      <c r="A26" t="s">
        <v>97</v>
      </c>
      <c r="B26">
        <v>50522001</v>
      </c>
      <c r="C26">
        <v>39022050</v>
      </c>
      <c r="D26">
        <v>50604305</v>
      </c>
      <c r="E26">
        <v>50604205</v>
      </c>
      <c r="F26">
        <v>39003874</v>
      </c>
    </row>
    <row r="27" spans="1:6" x14ac:dyDescent="0.25">
      <c r="A27" t="s">
        <v>98</v>
      </c>
      <c r="B27">
        <v>50528001</v>
      </c>
      <c r="C27">
        <v>39022050</v>
      </c>
      <c r="D27">
        <v>50604365</v>
      </c>
      <c r="E27">
        <v>50604345</v>
      </c>
      <c r="F27">
        <v>39003876</v>
      </c>
    </row>
    <row r="28" spans="1:6" x14ac:dyDescent="0.25">
      <c r="A28" t="s">
        <v>99</v>
      </c>
      <c r="B28">
        <v>50528001</v>
      </c>
      <c r="C28">
        <v>39022050</v>
      </c>
      <c r="D28">
        <v>50604365</v>
      </c>
      <c r="E28">
        <v>50604285</v>
      </c>
      <c r="F28">
        <v>39003876</v>
      </c>
    </row>
    <row r="29" spans="1:6" x14ac:dyDescent="0.25">
      <c r="A29" t="s">
        <v>100</v>
      </c>
      <c r="B29">
        <v>50522001</v>
      </c>
      <c r="C29">
        <v>39022150</v>
      </c>
      <c r="D29">
        <v>50602305</v>
      </c>
      <c r="E29">
        <v>50602285</v>
      </c>
      <c r="F29">
        <v>39003878</v>
      </c>
    </row>
    <row r="30" spans="1:6" x14ac:dyDescent="0.25">
      <c r="A30" t="s">
        <v>101</v>
      </c>
      <c r="B30">
        <v>50522001</v>
      </c>
      <c r="C30">
        <v>39022150</v>
      </c>
      <c r="D30">
        <v>50602305</v>
      </c>
      <c r="E30">
        <v>50602305</v>
      </c>
      <c r="F30">
        <v>39003880</v>
      </c>
    </row>
    <row r="31" spans="1:6" x14ac:dyDescent="0.25">
      <c r="A31" t="s">
        <v>102</v>
      </c>
      <c r="B31">
        <v>50522001</v>
      </c>
      <c r="C31">
        <v>39022150</v>
      </c>
      <c r="D31">
        <v>50602305</v>
      </c>
      <c r="E31">
        <v>50602245</v>
      </c>
      <c r="F31">
        <v>39003880</v>
      </c>
    </row>
    <row r="32" spans="1:6" x14ac:dyDescent="0.25">
      <c r="A32" t="s">
        <v>103</v>
      </c>
      <c r="B32">
        <v>50522001</v>
      </c>
      <c r="C32">
        <v>39022150</v>
      </c>
      <c r="D32">
        <v>50602345</v>
      </c>
      <c r="E32">
        <v>50602345</v>
      </c>
      <c r="F32">
        <v>39003885</v>
      </c>
    </row>
    <row r="33" spans="1:6" x14ac:dyDescent="0.25">
      <c r="A33" t="s">
        <v>104</v>
      </c>
      <c r="B33">
        <v>50522001</v>
      </c>
      <c r="C33">
        <v>39022150</v>
      </c>
      <c r="D33">
        <v>50602345</v>
      </c>
      <c r="E33">
        <v>50602305</v>
      </c>
      <c r="F33">
        <v>39003885</v>
      </c>
    </row>
    <row r="34" spans="1:6" x14ac:dyDescent="0.25">
      <c r="A34" t="s">
        <v>105</v>
      </c>
      <c r="B34">
        <v>50522001</v>
      </c>
      <c r="C34">
        <v>39022100</v>
      </c>
      <c r="D34">
        <v>50604245</v>
      </c>
      <c r="E34">
        <v>50602345</v>
      </c>
      <c r="F34">
        <v>39003890</v>
      </c>
    </row>
    <row r="35" spans="1:6" x14ac:dyDescent="0.25">
      <c r="A35" t="s">
        <v>106</v>
      </c>
      <c r="B35">
        <v>50522001</v>
      </c>
      <c r="C35">
        <v>39022100</v>
      </c>
      <c r="D35">
        <v>50604245</v>
      </c>
      <c r="E35">
        <v>50602345</v>
      </c>
      <c r="F35">
        <v>39003890</v>
      </c>
    </row>
    <row r="36" spans="1:6" x14ac:dyDescent="0.25">
      <c r="A36" t="s">
        <v>107</v>
      </c>
      <c r="B36">
        <v>50522001</v>
      </c>
      <c r="C36">
        <v>39022100</v>
      </c>
      <c r="D36">
        <v>50604245</v>
      </c>
      <c r="E36">
        <v>50602345</v>
      </c>
      <c r="F36">
        <v>39003900</v>
      </c>
    </row>
    <row r="37" spans="1:6" x14ac:dyDescent="0.25">
      <c r="A37" t="s">
        <v>108</v>
      </c>
      <c r="B37">
        <v>50522001</v>
      </c>
      <c r="C37">
        <v>39022100</v>
      </c>
      <c r="D37">
        <v>50604305</v>
      </c>
      <c r="E37">
        <v>50604205</v>
      </c>
      <c r="F37">
        <v>39003900</v>
      </c>
    </row>
    <row r="38" spans="1:6" x14ac:dyDescent="0.25">
      <c r="A38" t="s">
        <v>109</v>
      </c>
      <c r="B38">
        <v>50522001</v>
      </c>
      <c r="C38">
        <v>39022100</v>
      </c>
      <c r="D38">
        <v>50604305</v>
      </c>
      <c r="E38">
        <v>50604305</v>
      </c>
      <c r="F38">
        <v>39003951</v>
      </c>
    </row>
    <row r="39" spans="1:6" x14ac:dyDescent="0.25">
      <c r="A39" t="s">
        <v>110</v>
      </c>
      <c r="B39">
        <v>50522001</v>
      </c>
      <c r="C39">
        <v>39022100</v>
      </c>
      <c r="D39">
        <v>50604305</v>
      </c>
      <c r="E39">
        <v>50604205</v>
      </c>
      <c r="F39">
        <v>39003951</v>
      </c>
    </row>
    <row r="40" spans="1:6" x14ac:dyDescent="0.25">
      <c r="A40" t="s">
        <v>111</v>
      </c>
      <c r="B40">
        <v>50522001</v>
      </c>
      <c r="C40">
        <v>39022100</v>
      </c>
      <c r="D40">
        <v>50604305</v>
      </c>
      <c r="E40">
        <v>50604305</v>
      </c>
      <c r="F40">
        <v>39004001</v>
      </c>
    </row>
    <row r="41" spans="1:6" x14ac:dyDescent="0.25">
      <c r="A41" t="s">
        <v>112</v>
      </c>
      <c r="B41">
        <v>50522001</v>
      </c>
      <c r="C41">
        <v>39022100</v>
      </c>
      <c r="D41">
        <v>50604305</v>
      </c>
      <c r="E41">
        <v>50604205</v>
      </c>
      <c r="F41">
        <v>39004001</v>
      </c>
    </row>
    <row r="42" spans="1:6" x14ac:dyDescent="0.25">
      <c r="A42" t="s">
        <v>113</v>
      </c>
      <c r="B42">
        <v>50528001</v>
      </c>
      <c r="C42">
        <v>39022050</v>
      </c>
      <c r="D42">
        <v>50604365</v>
      </c>
      <c r="E42">
        <v>50604345</v>
      </c>
      <c r="F42">
        <v>39004020</v>
      </c>
    </row>
    <row r="43" spans="1:6" x14ac:dyDescent="0.25">
      <c r="A43" t="s">
        <v>114</v>
      </c>
      <c r="B43">
        <v>50528001</v>
      </c>
      <c r="C43">
        <v>39022050</v>
      </c>
      <c r="D43">
        <v>50604365</v>
      </c>
      <c r="E43">
        <v>50604285</v>
      </c>
      <c r="F43">
        <v>39004020</v>
      </c>
    </row>
    <row r="44" spans="1:6" x14ac:dyDescent="0.25">
      <c r="A44" t="s">
        <v>115</v>
      </c>
      <c r="B44">
        <v>50528001</v>
      </c>
      <c r="C44">
        <v>39022050</v>
      </c>
      <c r="D44">
        <v>50604365</v>
      </c>
      <c r="E44">
        <v>50604345</v>
      </c>
      <c r="F44">
        <v>39004025</v>
      </c>
    </row>
    <row r="45" spans="1:6" x14ac:dyDescent="0.25">
      <c r="A45" t="s">
        <v>116</v>
      </c>
      <c r="B45">
        <v>50528001</v>
      </c>
      <c r="C45">
        <v>39022050</v>
      </c>
      <c r="D45">
        <v>50604365</v>
      </c>
      <c r="E45">
        <v>50604285</v>
      </c>
      <c r="F45">
        <v>39004025</v>
      </c>
    </row>
    <row r="46" spans="1:6" x14ac:dyDescent="0.25">
      <c r="A46" t="s">
        <v>117</v>
      </c>
      <c r="B46">
        <v>50528001</v>
      </c>
      <c r="C46">
        <v>39022050</v>
      </c>
      <c r="D46">
        <v>50604365</v>
      </c>
      <c r="E46">
        <v>50604345</v>
      </c>
      <c r="F46">
        <v>39004030</v>
      </c>
    </row>
    <row r="47" spans="1:6" x14ac:dyDescent="0.25">
      <c r="A47" t="s">
        <v>118</v>
      </c>
      <c r="B47">
        <v>50528001</v>
      </c>
      <c r="C47">
        <v>39022050</v>
      </c>
      <c r="D47">
        <v>50604365</v>
      </c>
      <c r="E47">
        <v>50604285</v>
      </c>
      <c r="F47">
        <v>39004030</v>
      </c>
    </row>
    <row r="48" spans="1:6" x14ac:dyDescent="0.25">
      <c r="A48" t="s">
        <v>119</v>
      </c>
      <c r="B48">
        <v>50522001</v>
      </c>
      <c r="C48">
        <v>39022100</v>
      </c>
      <c r="D48">
        <v>50602345</v>
      </c>
      <c r="E48">
        <v>50602345</v>
      </c>
      <c r="F48">
        <v>39004038</v>
      </c>
    </row>
    <row r="49" spans="1:6" x14ac:dyDescent="0.25">
      <c r="A49" t="s">
        <v>120</v>
      </c>
      <c r="B49">
        <v>50522001</v>
      </c>
      <c r="C49">
        <v>39022100</v>
      </c>
      <c r="D49">
        <v>50602345</v>
      </c>
      <c r="E49">
        <v>50602305</v>
      </c>
      <c r="F49">
        <v>39004038</v>
      </c>
    </row>
    <row r="50" spans="1:6" x14ac:dyDescent="0.25">
      <c r="A50" t="s">
        <v>121</v>
      </c>
      <c r="B50">
        <v>50522001</v>
      </c>
      <c r="C50">
        <v>39022100</v>
      </c>
      <c r="D50">
        <v>50604245</v>
      </c>
      <c r="E50">
        <v>50602345</v>
      </c>
      <c r="F50">
        <v>39004040</v>
      </c>
    </row>
    <row r="51" spans="1:6" x14ac:dyDescent="0.25">
      <c r="A51" t="s">
        <v>122</v>
      </c>
      <c r="B51">
        <v>50522001</v>
      </c>
      <c r="C51">
        <v>39022100</v>
      </c>
      <c r="D51">
        <v>50604245</v>
      </c>
      <c r="E51">
        <v>50602345</v>
      </c>
      <c r="F51">
        <v>39004040</v>
      </c>
    </row>
    <row r="52" spans="1:6" x14ac:dyDescent="0.25">
      <c r="A52" t="s">
        <v>123</v>
      </c>
      <c r="B52">
        <v>50522001</v>
      </c>
      <c r="C52">
        <v>39022100</v>
      </c>
      <c r="D52">
        <v>50604245</v>
      </c>
      <c r="E52">
        <v>50602345</v>
      </c>
      <c r="F52">
        <v>39004048</v>
      </c>
    </row>
    <row r="53" spans="1:6" x14ac:dyDescent="0.25">
      <c r="A53" t="s">
        <v>124</v>
      </c>
      <c r="B53">
        <v>50522001</v>
      </c>
      <c r="C53">
        <v>39022100</v>
      </c>
      <c r="D53">
        <v>50604305</v>
      </c>
      <c r="E53">
        <v>50604205</v>
      </c>
      <c r="F53">
        <v>39004048</v>
      </c>
    </row>
    <row r="54" spans="1:6" x14ac:dyDescent="0.25">
      <c r="A54" t="s">
        <v>125</v>
      </c>
      <c r="B54">
        <v>50522001</v>
      </c>
      <c r="C54">
        <v>39022050</v>
      </c>
      <c r="D54">
        <v>50604305</v>
      </c>
      <c r="E54">
        <v>50604305</v>
      </c>
      <c r="F54">
        <v>39004095</v>
      </c>
    </row>
    <row r="55" spans="1:6" x14ac:dyDescent="0.25">
      <c r="A55" t="s">
        <v>126</v>
      </c>
      <c r="B55">
        <v>50522001</v>
      </c>
      <c r="C55">
        <v>39022050</v>
      </c>
      <c r="D55">
        <v>50604305</v>
      </c>
      <c r="E55">
        <v>50604205</v>
      </c>
      <c r="F55">
        <v>39004095</v>
      </c>
    </row>
    <row r="56" spans="1:6" x14ac:dyDescent="0.25">
      <c r="A56" t="s">
        <v>127</v>
      </c>
      <c r="B56">
        <v>50528001</v>
      </c>
      <c r="C56">
        <v>39022050</v>
      </c>
      <c r="D56">
        <v>50604305</v>
      </c>
      <c r="E56">
        <v>50604305</v>
      </c>
      <c r="F56">
        <v>39004100</v>
      </c>
    </row>
    <row r="57" spans="1:6" x14ac:dyDescent="0.25">
      <c r="A57" t="s">
        <v>128</v>
      </c>
      <c r="B57">
        <v>50528001</v>
      </c>
      <c r="C57">
        <v>39022050</v>
      </c>
      <c r="D57">
        <v>50604305</v>
      </c>
      <c r="E57">
        <v>50604205</v>
      </c>
      <c r="F57">
        <v>39004100</v>
      </c>
    </row>
    <row r="58" spans="1:6" x14ac:dyDescent="0.25">
      <c r="A58" t="s">
        <v>129</v>
      </c>
      <c r="B58">
        <v>50528001</v>
      </c>
      <c r="C58">
        <v>39022050</v>
      </c>
      <c r="D58">
        <v>50604365</v>
      </c>
      <c r="E58">
        <v>50604345</v>
      </c>
      <c r="F58">
        <v>39004150</v>
      </c>
    </row>
    <row r="59" spans="1:6" x14ac:dyDescent="0.25">
      <c r="A59" t="s">
        <v>130</v>
      </c>
      <c r="B59">
        <v>50528001</v>
      </c>
      <c r="C59">
        <v>39022050</v>
      </c>
      <c r="D59">
        <v>50604365</v>
      </c>
      <c r="E59">
        <v>50604285</v>
      </c>
      <c r="F59">
        <v>39004150</v>
      </c>
    </row>
    <row r="60" spans="1:6" x14ac:dyDescent="0.25">
      <c r="A60" t="s">
        <v>131</v>
      </c>
      <c r="B60">
        <v>50528001</v>
      </c>
      <c r="C60">
        <v>39022050</v>
      </c>
      <c r="D60">
        <v>50604365</v>
      </c>
      <c r="E60">
        <v>50604345</v>
      </c>
      <c r="F60">
        <v>39004180</v>
      </c>
    </row>
    <row r="61" spans="1:6" x14ac:dyDescent="0.25">
      <c r="A61" t="s">
        <v>132</v>
      </c>
      <c r="B61">
        <v>50528001</v>
      </c>
      <c r="C61">
        <v>39022050</v>
      </c>
      <c r="D61">
        <v>50604365</v>
      </c>
      <c r="E61">
        <v>50604285</v>
      </c>
      <c r="F61">
        <v>39004180</v>
      </c>
    </row>
    <row r="62" spans="1:6" x14ac:dyDescent="0.25">
      <c r="A62" t="s">
        <v>133</v>
      </c>
      <c r="B62">
        <v>50528001</v>
      </c>
      <c r="C62">
        <v>39022050</v>
      </c>
      <c r="D62">
        <v>50604365</v>
      </c>
      <c r="E62">
        <v>50604345</v>
      </c>
      <c r="F62">
        <v>39004200</v>
      </c>
    </row>
    <row r="63" spans="1:6" x14ac:dyDescent="0.25">
      <c r="A63" t="s">
        <v>134</v>
      </c>
      <c r="B63">
        <v>50528001</v>
      </c>
      <c r="C63">
        <v>39022050</v>
      </c>
      <c r="D63">
        <v>50604365</v>
      </c>
      <c r="E63">
        <v>50604285</v>
      </c>
      <c r="F63">
        <v>39004200</v>
      </c>
    </row>
    <row r="64" spans="1:6" x14ac:dyDescent="0.25">
      <c r="A64" t="s">
        <v>135</v>
      </c>
      <c r="B64">
        <v>50528001</v>
      </c>
      <c r="C64">
        <v>39022050</v>
      </c>
      <c r="D64">
        <v>50604365</v>
      </c>
      <c r="E64">
        <v>50604345</v>
      </c>
      <c r="F64">
        <v>39004210</v>
      </c>
    </row>
    <row r="65" spans="1:6" x14ac:dyDescent="0.25">
      <c r="A65" t="s">
        <v>136</v>
      </c>
      <c r="B65">
        <v>50528001</v>
      </c>
      <c r="C65">
        <v>39022050</v>
      </c>
      <c r="D65">
        <v>50604365</v>
      </c>
      <c r="E65">
        <v>50604285</v>
      </c>
      <c r="F65">
        <v>39004210</v>
      </c>
    </row>
    <row r="66" spans="1:6" x14ac:dyDescent="0.25">
      <c r="A66" t="s">
        <v>137</v>
      </c>
      <c r="B66">
        <v>50528001</v>
      </c>
      <c r="C66">
        <v>39022050</v>
      </c>
      <c r="D66">
        <v>50604365</v>
      </c>
      <c r="E66">
        <v>50604345</v>
      </c>
      <c r="F66">
        <v>39004220</v>
      </c>
    </row>
    <row r="67" spans="1:6" x14ac:dyDescent="0.25">
      <c r="A67" t="s">
        <v>138</v>
      </c>
      <c r="B67">
        <v>50528001</v>
      </c>
      <c r="C67">
        <v>39022050</v>
      </c>
      <c r="D67">
        <v>50604365</v>
      </c>
      <c r="E67">
        <v>50604285</v>
      </c>
      <c r="F67">
        <v>39004220</v>
      </c>
    </row>
    <row r="68" spans="1:6" x14ac:dyDescent="0.25">
      <c r="A68" t="s">
        <v>139</v>
      </c>
      <c r="B68">
        <v>50528001</v>
      </c>
      <c r="C68">
        <v>39022050</v>
      </c>
      <c r="D68">
        <v>50604305</v>
      </c>
      <c r="E68">
        <v>50604305</v>
      </c>
      <c r="F68">
        <v>39004230</v>
      </c>
    </row>
    <row r="69" spans="1:6" x14ac:dyDescent="0.25">
      <c r="A69" t="s">
        <v>140</v>
      </c>
      <c r="B69">
        <v>50528001</v>
      </c>
      <c r="C69">
        <v>39022050</v>
      </c>
      <c r="D69">
        <v>50604305</v>
      </c>
      <c r="E69">
        <v>50604205</v>
      </c>
      <c r="F69">
        <v>39004230</v>
      </c>
    </row>
    <row r="70" spans="1:6" x14ac:dyDescent="0.25">
      <c r="A70" t="s">
        <v>141</v>
      </c>
      <c r="B70">
        <v>50528001</v>
      </c>
      <c r="C70">
        <v>39022050</v>
      </c>
      <c r="D70">
        <v>50604365</v>
      </c>
      <c r="E70">
        <v>50604345</v>
      </c>
      <c r="F70">
        <v>39004250</v>
      </c>
    </row>
    <row r="71" spans="1:6" x14ac:dyDescent="0.25">
      <c r="A71" t="s">
        <v>142</v>
      </c>
      <c r="B71">
        <v>50528001</v>
      </c>
      <c r="C71">
        <v>39022050</v>
      </c>
      <c r="D71">
        <v>50604365</v>
      </c>
      <c r="E71">
        <v>50604285</v>
      </c>
      <c r="F71">
        <v>39004250</v>
      </c>
    </row>
    <row r="72" spans="1:6" x14ac:dyDescent="0.25">
      <c r="A72" t="s">
        <v>143</v>
      </c>
      <c r="B72">
        <v>50528001</v>
      </c>
      <c r="C72">
        <v>39022050</v>
      </c>
      <c r="D72">
        <v>50604365</v>
      </c>
      <c r="E72">
        <v>50604345</v>
      </c>
      <c r="F72">
        <v>39004260</v>
      </c>
    </row>
    <row r="73" spans="1:6" x14ac:dyDescent="0.25">
      <c r="A73" t="s">
        <v>144</v>
      </c>
      <c r="B73">
        <v>50528001</v>
      </c>
      <c r="C73">
        <v>39022050</v>
      </c>
      <c r="D73">
        <v>50604365</v>
      </c>
      <c r="E73">
        <v>50604285</v>
      </c>
      <c r="F73">
        <v>39004260</v>
      </c>
    </row>
    <row r="74" spans="1:6" x14ac:dyDescent="0.25">
      <c r="A74" t="s">
        <v>145</v>
      </c>
      <c r="B74">
        <v>50528001</v>
      </c>
      <c r="C74">
        <v>39022050</v>
      </c>
      <c r="D74">
        <v>50604365</v>
      </c>
      <c r="E74">
        <v>50604345</v>
      </c>
      <c r="F74">
        <v>39004270</v>
      </c>
    </row>
    <row r="75" spans="1:6" x14ac:dyDescent="0.25">
      <c r="A75" t="s">
        <v>146</v>
      </c>
      <c r="B75">
        <v>50528001</v>
      </c>
      <c r="C75">
        <v>39022050</v>
      </c>
      <c r="D75">
        <v>50604365</v>
      </c>
      <c r="E75">
        <v>50604285</v>
      </c>
      <c r="F75">
        <v>39004270</v>
      </c>
    </row>
    <row r="76" spans="1:6" x14ac:dyDescent="0.25">
      <c r="A76" t="s">
        <v>147</v>
      </c>
      <c r="B76">
        <v>50522001</v>
      </c>
      <c r="C76">
        <v>39022150</v>
      </c>
      <c r="D76">
        <v>50602205</v>
      </c>
      <c r="E76">
        <v>50602205</v>
      </c>
      <c r="F76">
        <v>39003790</v>
      </c>
    </row>
    <row r="77" spans="1:6" x14ac:dyDescent="0.25">
      <c r="A77" t="s">
        <v>148</v>
      </c>
      <c r="B77">
        <v>50522001</v>
      </c>
      <c r="C77">
        <v>39022150</v>
      </c>
      <c r="D77">
        <v>50602205</v>
      </c>
      <c r="E77">
        <v>50602205</v>
      </c>
      <c r="F77">
        <v>39003795</v>
      </c>
    </row>
    <row r="78" spans="1:6" x14ac:dyDescent="0.25">
      <c r="A78" t="s">
        <v>149</v>
      </c>
      <c r="B78">
        <v>50522001</v>
      </c>
      <c r="C78">
        <v>39022150</v>
      </c>
      <c r="D78">
        <v>50602205</v>
      </c>
      <c r="E78">
        <v>50602205</v>
      </c>
      <c r="F78">
        <v>39003800</v>
      </c>
    </row>
    <row r="79" spans="1:6" x14ac:dyDescent="0.25">
      <c r="A79" t="s">
        <v>150</v>
      </c>
      <c r="B79">
        <v>50522001</v>
      </c>
      <c r="C79">
        <v>39022150</v>
      </c>
      <c r="D79">
        <v>50602205</v>
      </c>
      <c r="E79">
        <v>50602205</v>
      </c>
      <c r="F79">
        <v>39003805</v>
      </c>
    </row>
    <row r="80" spans="1:6" x14ac:dyDescent="0.25">
      <c r="A80" t="s">
        <v>151</v>
      </c>
      <c r="B80">
        <v>50522001</v>
      </c>
      <c r="C80">
        <v>39022100</v>
      </c>
      <c r="D80">
        <v>50602205</v>
      </c>
      <c r="E80">
        <v>50602205</v>
      </c>
      <c r="F80">
        <v>39003810</v>
      </c>
    </row>
    <row r="81" spans="1:6" x14ac:dyDescent="0.25">
      <c r="A81" t="s">
        <v>152</v>
      </c>
      <c r="B81">
        <v>50522001</v>
      </c>
      <c r="C81">
        <v>39022100</v>
      </c>
      <c r="D81">
        <v>50602305</v>
      </c>
      <c r="E81">
        <v>50602285</v>
      </c>
      <c r="F81">
        <v>39003815</v>
      </c>
    </row>
    <row r="82" spans="1:6" x14ac:dyDescent="0.25">
      <c r="A82" t="s">
        <v>153</v>
      </c>
      <c r="B82">
        <v>50522001</v>
      </c>
      <c r="C82">
        <v>39022150</v>
      </c>
      <c r="D82">
        <v>50602205</v>
      </c>
      <c r="E82">
        <v>50602205</v>
      </c>
      <c r="F82">
        <v>39003835</v>
      </c>
    </row>
    <row r="83" spans="1:6" x14ac:dyDescent="0.25">
      <c r="A83" t="s">
        <v>154</v>
      </c>
      <c r="B83">
        <v>50522001</v>
      </c>
      <c r="C83">
        <v>39022150</v>
      </c>
      <c r="D83">
        <v>50602205</v>
      </c>
      <c r="E83">
        <v>50602205</v>
      </c>
      <c r="F83">
        <v>15078405</v>
      </c>
    </row>
    <row r="84" spans="1:6" x14ac:dyDescent="0.25">
      <c r="A84" t="s">
        <v>155</v>
      </c>
      <c r="B84">
        <v>50522001</v>
      </c>
      <c r="C84">
        <v>39022150</v>
      </c>
      <c r="D84">
        <v>50602205</v>
      </c>
      <c r="E84">
        <v>50602205</v>
      </c>
      <c r="F84">
        <v>39003845</v>
      </c>
    </row>
    <row r="85" spans="1:6" x14ac:dyDescent="0.25">
      <c r="A85" t="s">
        <v>156</v>
      </c>
      <c r="B85">
        <v>50522001</v>
      </c>
      <c r="C85">
        <v>39022150</v>
      </c>
      <c r="D85">
        <v>50602205</v>
      </c>
      <c r="E85">
        <v>50602205</v>
      </c>
      <c r="F85">
        <v>39003850</v>
      </c>
    </row>
    <row r="86" spans="1:6" x14ac:dyDescent="0.25">
      <c r="A86" t="s">
        <v>157</v>
      </c>
      <c r="B86">
        <v>50522001</v>
      </c>
      <c r="C86">
        <v>39022150</v>
      </c>
      <c r="D86">
        <v>50602305</v>
      </c>
      <c r="E86">
        <v>50602285</v>
      </c>
      <c r="F86">
        <v>39003855</v>
      </c>
    </row>
    <row r="87" spans="1:6" x14ac:dyDescent="0.25">
      <c r="A87" t="s">
        <v>158</v>
      </c>
      <c r="B87">
        <v>50522001</v>
      </c>
      <c r="C87">
        <v>39022100</v>
      </c>
      <c r="D87">
        <v>50602305</v>
      </c>
      <c r="E87">
        <v>50602285</v>
      </c>
      <c r="F87">
        <v>39003860</v>
      </c>
    </row>
    <row r="88" spans="1:6" x14ac:dyDescent="0.25">
      <c r="A88" t="s">
        <v>159</v>
      </c>
      <c r="B88">
        <v>50522001</v>
      </c>
      <c r="C88">
        <v>39022100</v>
      </c>
      <c r="D88">
        <v>50602305</v>
      </c>
      <c r="E88">
        <v>50602305</v>
      </c>
      <c r="F88">
        <v>39003870</v>
      </c>
    </row>
    <row r="89" spans="1:6" x14ac:dyDescent="0.25">
      <c r="A89" t="s">
        <v>160</v>
      </c>
      <c r="B89">
        <v>50522001</v>
      </c>
      <c r="C89">
        <v>39022050</v>
      </c>
      <c r="D89">
        <v>50602305</v>
      </c>
      <c r="E89">
        <v>50602305</v>
      </c>
      <c r="F89">
        <v>39003872</v>
      </c>
    </row>
    <row r="90" spans="1:6" x14ac:dyDescent="0.25">
      <c r="A90" t="s">
        <v>161</v>
      </c>
      <c r="B90">
        <v>50522001</v>
      </c>
      <c r="C90">
        <v>39022050</v>
      </c>
      <c r="D90">
        <v>50602305</v>
      </c>
      <c r="E90">
        <v>50602305</v>
      </c>
      <c r="F90">
        <v>39003874</v>
      </c>
    </row>
    <row r="91" spans="1:6" x14ac:dyDescent="0.25">
      <c r="A91" t="s">
        <v>162</v>
      </c>
      <c r="B91">
        <v>50528001</v>
      </c>
      <c r="C91">
        <v>39022050</v>
      </c>
      <c r="D91">
        <v>50602345</v>
      </c>
      <c r="E91">
        <v>50602345</v>
      </c>
      <c r="F91">
        <v>39003876</v>
      </c>
    </row>
    <row r="92" spans="1:6" x14ac:dyDescent="0.25">
      <c r="A92" t="s">
        <v>163</v>
      </c>
      <c r="B92">
        <v>50522001</v>
      </c>
      <c r="C92">
        <v>39022150</v>
      </c>
      <c r="D92">
        <v>50602205</v>
      </c>
      <c r="E92">
        <v>50602205</v>
      </c>
      <c r="F92">
        <v>39003878</v>
      </c>
    </row>
    <row r="93" spans="1:6" x14ac:dyDescent="0.25">
      <c r="A93" t="s">
        <v>164</v>
      </c>
      <c r="B93">
        <v>50522001</v>
      </c>
      <c r="C93">
        <v>39022150</v>
      </c>
      <c r="D93">
        <v>50602205</v>
      </c>
      <c r="E93">
        <v>50602205</v>
      </c>
      <c r="F93">
        <v>39003880</v>
      </c>
    </row>
    <row r="94" spans="1:6" x14ac:dyDescent="0.25">
      <c r="A94" t="s">
        <v>165</v>
      </c>
      <c r="B94">
        <v>50522001</v>
      </c>
      <c r="C94">
        <v>39022150</v>
      </c>
      <c r="D94">
        <v>50602305</v>
      </c>
      <c r="E94">
        <v>50602285</v>
      </c>
      <c r="F94">
        <v>39003885</v>
      </c>
    </row>
    <row r="95" spans="1:6" x14ac:dyDescent="0.25">
      <c r="A95" t="s">
        <v>166</v>
      </c>
      <c r="B95">
        <v>50522001</v>
      </c>
      <c r="C95">
        <v>39022100</v>
      </c>
      <c r="D95">
        <v>50602305</v>
      </c>
      <c r="E95">
        <v>50602285</v>
      </c>
      <c r="F95">
        <v>39003890</v>
      </c>
    </row>
    <row r="96" spans="1:6" x14ac:dyDescent="0.25">
      <c r="A96" t="s">
        <v>167</v>
      </c>
      <c r="B96">
        <v>50522001</v>
      </c>
      <c r="C96">
        <v>39022100</v>
      </c>
      <c r="D96">
        <v>50602305</v>
      </c>
      <c r="E96">
        <v>50602305</v>
      </c>
      <c r="F96">
        <v>39003900</v>
      </c>
    </row>
    <row r="97" spans="1:6" x14ac:dyDescent="0.25">
      <c r="A97" t="s">
        <v>168</v>
      </c>
      <c r="B97">
        <v>50522001</v>
      </c>
      <c r="C97">
        <v>39022100</v>
      </c>
      <c r="D97">
        <v>50602305</v>
      </c>
      <c r="E97">
        <v>50602305</v>
      </c>
      <c r="F97">
        <v>39003951</v>
      </c>
    </row>
    <row r="98" spans="1:6" x14ac:dyDescent="0.25">
      <c r="A98" t="s">
        <v>169</v>
      </c>
      <c r="B98">
        <v>50522001</v>
      </c>
      <c r="C98">
        <v>39022100</v>
      </c>
      <c r="D98">
        <v>50602305</v>
      </c>
      <c r="E98">
        <v>50602305</v>
      </c>
      <c r="F98">
        <v>39004001</v>
      </c>
    </row>
    <row r="99" spans="1:6" x14ac:dyDescent="0.25">
      <c r="A99" t="s">
        <v>170</v>
      </c>
      <c r="B99">
        <v>50528001</v>
      </c>
      <c r="C99">
        <v>39022050</v>
      </c>
      <c r="D99">
        <v>50602345</v>
      </c>
      <c r="E99">
        <v>50602345</v>
      </c>
      <c r="F99">
        <v>39004025</v>
      </c>
    </row>
    <row r="100" spans="1:6" x14ac:dyDescent="0.25">
      <c r="A100" t="s">
        <v>171</v>
      </c>
      <c r="B100">
        <v>50528001</v>
      </c>
      <c r="C100">
        <v>39022050</v>
      </c>
      <c r="D100">
        <v>50602345</v>
      </c>
      <c r="E100">
        <v>50602345</v>
      </c>
      <c r="F100">
        <v>39004030</v>
      </c>
    </row>
    <row r="101" spans="1:6" x14ac:dyDescent="0.25">
      <c r="A101" t="s">
        <v>172</v>
      </c>
      <c r="B101">
        <v>50522001</v>
      </c>
      <c r="C101">
        <v>39022100</v>
      </c>
      <c r="D101">
        <v>50602305</v>
      </c>
      <c r="E101">
        <v>50602285</v>
      </c>
      <c r="F101">
        <v>39004038</v>
      </c>
    </row>
    <row r="102" spans="1:6" x14ac:dyDescent="0.25">
      <c r="A102" t="s">
        <v>173</v>
      </c>
      <c r="B102">
        <v>50522001</v>
      </c>
      <c r="C102">
        <v>39022100</v>
      </c>
      <c r="D102">
        <v>50602305</v>
      </c>
      <c r="E102">
        <v>50602285</v>
      </c>
      <c r="F102">
        <v>39004040</v>
      </c>
    </row>
    <row r="103" spans="1:6" x14ac:dyDescent="0.25">
      <c r="A103" t="s">
        <v>174</v>
      </c>
      <c r="B103">
        <v>50522001</v>
      </c>
      <c r="C103">
        <v>39022100</v>
      </c>
      <c r="D103">
        <v>50602305</v>
      </c>
      <c r="E103">
        <v>50602305</v>
      </c>
      <c r="F103">
        <v>39004096</v>
      </c>
    </row>
    <row r="104" spans="1:6" x14ac:dyDescent="0.25">
      <c r="A104" t="s">
        <v>175</v>
      </c>
      <c r="B104">
        <v>50522001</v>
      </c>
      <c r="C104">
        <v>39022050</v>
      </c>
      <c r="D104">
        <v>50602305</v>
      </c>
      <c r="E104">
        <v>50602305</v>
      </c>
      <c r="F104">
        <v>39004095</v>
      </c>
    </row>
    <row r="105" spans="1:6" x14ac:dyDescent="0.25">
      <c r="A105" t="s">
        <v>176</v>
      </c>
      <c r="B105">
        <v>50528001</v>
      </c>
      <c r="C105">
        <v>39022050</v>
      </c>
      <c r="D105">
        <v>50602305</v>
      </c>
      <c r="E105">
        <v>50602305</v>
      </c>
      <c r="F105">
        <v>39004100</v>
      </c>
    </row>
    <row r="106" spans="1:6" x14ac:dyDescent="0.25">
      <c r="A106" t="s">
        <v>177</v>
      </c>
      <c r="B106">
        <v>50528001</v>
      </c>
      <c r="C106">
        <v>39022050</v>
      </c>
      <c r="D106">
        <v>50602345</v>
      </c>
      <c r="E106">
        <v>50602345</v>
      </c>
      <c r="F106">
        <v>39004150</v>
      </c>
    </row>
    <row r="107" spans="1:6" x14ac:dyDescent="0.25">
      <c r="A107" t="s">
        <v>178</v>
      </c>
      <c r="B107">
        <v>50528001</v>
      </c>
      <c r="C107">
        <v>39022050</v>
      </c>
      <c r="D107">
        <v>50602305</v>
      </c>
      <c r="E107">
        <v>50602305</v>
      </c>
      <c r="F107">
        <v>39004180</v>
      </c>
    </row>
    <row r="108" spans="1:6" x14ac:dyDescent="0.25">
      <c r="A108" t="s">
        <v>179</v>
      </c>
      <c r="B108">
        <v>50528001</v>
      </c>
      <c r="C108">
        <v>39022050</v>
      </c>
      <c r="D108">
        <v>50602345</v>
      </c>
      <c r="E108">
        <v>50602345</v>
      </c>
      <c r="F108">
        <v>39004200</v>
      </c>
    </row>
    <row r="109" spans="1:6" x14ac:dyDescent="0.25">
      <c r="A109" t="s">
        <v>180</v>
      </c>
      <c r="B109">
        <v>50528001</v>
      </c>
      <c r="C109">
        <v>39022050</v>
      </c>
      <c r="D109">
        <v>50602345</v>
      </c>
      <c r="E109">
        <v>50602345</v>
      </c>
      <c r="F109">
        <v>39004210</v>
      </c>
    </row>
    <row r="110" spans="1:6" x14ac:dyDescent="0.25">
      <c r="A110" t="s">
        <v>181</v>
      </c>
      <c r="B110">
        <v>50528001</v>
      </c>
      <c r="C110">
        <v>39022050</v>
      </c>
      <c r="D110">
        <v>50602345</v>
      </c>
      <c r="E110">
        <v>50602345</v>
      </c>
      <c r="F110">
        <v>39004220</v>
      </c>
    </row>
    <row r="111" spans="1:6" x14ac:dyDescent="0.25">
      <c r="A111" t="s">
        <v>182</v>
      </c>
      <c r="B111">
        <v>50528001</v>
      </c>
      <c r="C111">
        <v>39022050</v>
      </c>
      <c r="D111">
        <v>50604245</v>
      </c>
      <c r="E111">
        <v>50602345</v>
      </c>
      <c r="F111">
        <v>160751550</v>
      </c>
    </row>
    <row r="112" spans="1:6" x14ac:dyDescent="0.25">
      <c r="A112" t="s">
        <v>183</v>
      </c>
      <c r="B112">
        <v>50528001</v>
      </c>
      <c r="C112">
        <v>39022050</v>
      </c>
      <c r="D112">
        <v>50604305</v>
      </c>
      <c r="E112">
        <v>50604305</v>
      </c>
      <c r="F112">
        <v>160751560</v>
      </c>
    </row>
    <row r="113" spans="1:6" x14ac:dyDescent="0.25">
      <c r="A113" t="s">
        <v>184</v>
      </c>
      <c r="B113">
        <v>50528001</v>
      </c>
      <c r="C113">
        <v>39022050</v>
      </c>
      <c r="D113">
        <v>50602305</v>
      </c>
      <c r="E113">
        <v>50602305</v>
      </c>
      <c r="F113">
        <v>160751260</v>
      </c>
    </row>
    <row r="114" spans="1:6" x14ac:dyDescent="0.25">
      <c r="A114" t="s">
        <v>185</v>
      </c>
      <c r="B114">
        <v>50528001</v>
      </c>
      <c r="C114">
        <v>39022050</v>
      </c>
      <c r="D114">
        <v>50602345</v>
      </c>
      <c r="E114">
        <v>50602345</v>
      </c>
      <c r="F114">
        <v>39004260</v>
      </c>
    </row>
    <row r="115" spans="1:6" x14ac:dyDescent="0.25">
      <c r="A115" t="s">
        <v>186</v>
      </c>
      <c r="B115">
        <v>50528001</v>
      </c>
      <c r="C115">
        <v>39022050</v>
      </c>
      <c r="D115">
        <v>50602345</v>
      </c>
      <c r="E115">
        <v>50602345</v>
      </c>
      <c r="F115">
        <v>39004270</v>
      </c>
    </row>
    <row r="116" spans="1:6" x14ac:dyDescent="0.25">
      <c r="A116" t="s">
        <v>187</v>
      </c>
      <c r="B116">
        <v>50528001</v>
      </c>
      <c r="C116">
        <v>39022050</v>
      </c>
      <c r="D116">
        <v>50604245</v>
      </c>
      <c r="E116">
        <v>50602345</v>
      </c>
      <c r="F116">
        <v>160751300</v>
      </c>
    </row>
    <row r="117" spans="1:6" x14ac:dyDescent="0.25">
      <c r="A117" t="s">
        <v>188</v>
      </c>
      <c r="B117">
        <v>50528001</v>
      </c>
      <c r="C117">
        <v>39022050</v>
      </c>
      <c r="D117">
        <v>50604245</v>
      </c>
      <c r="E117">
        <v>50602345</v>
      </c>
      <c r="F117">
        <v>160751310</v>
      </c>
    </row>
    <row r="118" spans="1:6" x14ac:dyDescent="0.25">
      <c r="A118" t="s">
        <v>189</v>
      </c>
      <c r="B118">
        <v>50533001</v>
      </c>
      <c r="C118">
        <v>39022050</v>
      </c>
      <c r="D118">
        <v>50604305</v>
      </c>
      <c r="E118">
        <v>50604305</v>
      </c>
      <c r="F118">
        <v>160751330</v>
      </c>
    </row>
    <row r="119" spans="1:6" x14ac:dyDescent="0.25">
      <c r="A119" t="s">
        <v>190</v>
      </c>
      <c r="B119">
        <v>50533001</v>
      </c>
      <c r="C119">
        <v>39022050</v>
      </c>
      <c r="D119">
        <v>50604305</v>
      </c>
      <c r="E119">
        <v>50604305</v>
      </c>
      <c r="F119">
        <v>160751340</v>
      </c>
    </row>
  </sheetData>
  <autoFilter ref="A2:F2" xr:uid="{A18DF035-B9C2-4A89-B901-3CD4D4BB433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3142E-C7F1-4957-A7E8-A2ED98B7FCBF}">
  <sheetPr codeName="Blad6"/>
  <dimension ref="A1:F105"/>
  <sheetViews>
    <sheetView workbookViewId="0">
      <pane ySplit="2" topLeftCell="A81" activePane="bottomLeft" state="frozen"/>
      <selection activeCell="H37" sqref="H37"/>
      <selection pane="bottomLeft" activeCell="H37" sqref="H37"/>
    </sheetView>
  </sheetViews>
  <sheetFormatPr defaultRowHeight="15" x14ac:dyDescent="0.25"/>
  <cols>
    <col min="1" max="1" width="19.28515625" bestFit="1" customWidth="1"/>
    <col min="6" max="6" width="14.85546875" bestFit="1" customWidth="1"/>
  </cols>
  <sheetData>
    <row r="1" spans="1:6" x14ac:dyDescent="0.25">
      <c r="A1" s="3" t="s">
        <v>521</v>
      </c>
      <c r="B1" s="3"/>
      <c r="C1" s="3"/>
      <c r="D1" s="3"/>
      <c r="E1" s="3"/>
      <c r="F1" s="3"/>
    </row>
    <row r="2" spans="1:6" x14ac:dyDescent="0.25">
      <c r="A2" s="1" t="s">
        <v>0</v>
      </c>
      <c r="B2" s="1" t="s">
        <v>379</v>
      </c>
      <c r="C2" s="1" t="s">
        <v>380</v>
      </c>
      <c r="D2" s="1" t="s">
        <v>2077</v>
      </c>
      <c r="E2" s="1" t="s">
        <v>2078</v>
      </c>
      <c r="F2" s="1" t="s">
        <v>381</v>
      </c>
    </row>
    <row r="3" spans="1:6" x14ac:dyDescent="0.25">
      <c r="A3" t="s">
        <v>191</v>
      </c>
      <c r="B3">
        <v>50522001</v>
      </c>
      <c r="C3">
        <v>50705570</v>
      </c>
      <c r="D3">
        <v>50602305</v>
      </c>
      <c r="E3">
        <v>50602285</v>
      </c>
      <c r="F3">
        <v>39003790</v>
      </c>
    </row>
    <row r="4" spans="1:6" x14ac:dyDescent="0.25">
      <c r="A4" t="s">
        <v>192</v>
      </c>
      <c r="B4">
        <v>50522001</v>
      </c>
      <c r="C4">
        <v>50705570</v>
      </c>
      <c r="D4">
        <v>50602305</v>
      </c>
      <c r="E4">
        <v>50602285</v>
      </c>
      <c r="F4">
        <v>39003795</v>
      </c>
    </row>
    <row r="5" spans="1:6" x14ac:dyDescent="0.25">
      <c r="A5" t="s">
        <v>193</v>
      </c>
      <c r="B5">
        <v>50522001</v>
      </c>
      <c r="C5">
        <v>50705570</v>
      </c>
      <c r="D5">
        <v>50602305</v>
      </c>
      <c r="E5">
        <v>50602285</v>
      </c>
      <c r="F5">
        <v>39003800</v>
      </c>
    </row>
    <row r="6" spans="1:6" x14ac:dyDescent="0.25">
      <c r="A6" t="s">
        <v>194</v>
      </c>
      <c r="B6">
        <v>50522001</v>
      </c>
      <c r="C6">
        <v>50705570</v>
      </c>
      <c r="D6">
        <v>50602305</v>
      </c>
      <c r="E6">
        <v>50602285</v>
      </c>
      <c r="F6">
        <v>39003805</v>
      </c>
    </row>
    <row r="7" spans="1:6" x14ac:dyDescent="0.25">
      <c r="A7" t="s">
        <v>195</v>
      </c>
      <c r="B7">
        <v>50522001</v>
      </c>
      <c r="C7">
        <v>50705845</v>
      </c>
      <c r="D7">
        <v>50602345</v>
      </c>
      <c r="E7">
        <v>50602345</v>
      </c>
      <c r="F7">
        <v>39003815</v>
      </c>
    </row>
    <row r="8" spans="1:6" x14ac:dyDescent="0.25">
      <c r="A8" t="s">
        <v>196</v>
      </c>
      <c r="B8">
        <v>50522001</v>
      </c>
      <c r="C8">
        <v>50705845</v>
      </c>
      <c r="D8">
        <v>50602345</v>
      </c>
      <c r="E8">
        <v>50602305</v>
      </c>
      <c r="F8">
        <v>39003815</v>
      </c>
    </row>
    <row r="9" spans="1:6" x14ac:dyDescent="0.25">
      <c r="A9" t="s">
        <v>197</v>
      </c>
      <c r="B9">
        <v>50522001</v>
      </c>
      <c r="C9">
        <v>50705845</v>
      </c>
      <c r="D9">
        <v>50604245</v>
      </c>
      <c r="E9">
        <v>50602345</v>
      </c>
      <c r="F9">
        <v>39003820</v>
      </c>
    </row>
    <row r="10" spans="1:6" x14ac:dyDescent="0.25">
      <c r="A10" t="s">
        <v>198</v>
      </c>
      <c r="B10">
        <v>50522001</v>
      </c>
      <c r="C10">
        <v>50705845</v>
      </c>
      <c r="D10">
        <v>50604245</v>
      </c>
      <c r="E10">
        <v>50602345</v>
      </c>
      <c r="F10">
        <v>39003820</v>
      </c>
    </row>
    <row r="11" spans="1:6" x14ac:dyDescent="0.25">
      <c r="A11" t="s">
        <v>199</v>
      </c>
      <c r="B11">
        <v>50522001</v>
      </c>
      <c r="C11">
        <v>50705845</v>
      </c>
      <c r="D11">
        <v>50604245</v>
      </c>
      <c r="E11">
        <v>50602345</v>
      </c>
      <c r="F11">
        <v>39003825</v>
      </c>
    </row>
    <row r="12" spans="1:6" x14ac:dyDescent="0.25">
      <c r="A12" t="s">
        <v>200</v>
      </c>
      <c r="B12">
        <v>50522001</v>
      </c>
      <c r="C12">
        <v>50705845</v>
      </c>
      <c r="D12">
        <v>50604305</v>
      </c>
      <c r="E12">
        <v>50604205</v>
      </c>
      <c r="F12">
        <v>39003825</v>
      </c>
    </row>
    <row r="13" spans="1:6" x14ac:dyDescent="0.25">
      <c r="A13" t="s">
        <v>201</v>
      </c>
      <c r="B13">
        <v>50522001</v>
      </c>
      <c r="C13">
        <v>50705845</v>
      </c>
      <c r="D13">
        <v>50604305</v>
      </c>
      <c r="E13">
        <v>50604305</v>
      </c>
      <c r="F13">
        <v>39003830</v>
      </c>
    </row>
    <row r="14" spans="1:6" x14ac:dyDescent="0.25">
      <c r="A14" t="s">
        <v>202</v>
      </c>
      <c r="B14">
        <v>50522001</v>
      </c>
      <c r="C14">
        <v>50705845</v>
      </c>
      <c r="D14">
        <v>50604305</v>
      </c>
      <c r="E14">
        <v>50604205</v>
      </c>
      <c r="F14">
        <v>39003830</v>
      </c>
    </row>
    <row r="15" spans="1:6" x14ac:dyDescent="0.25">
      <c r="A15" t="s">
        <v>203</v>
      </c>
      <c r="B15">
        <v>50522001</v>
      </c>
      <c r="C15">
        <v>50705570</v>
      </c>
      <c r="D15">
        <v>50602305</v>
      </c>
      <c r="E15">
        <v>50602285</v>
      </c>
      <c r="F15">
        <v>39003835</v>
      </c>
    </row>
    <row r="16" spans="1:6" x14ac:dyDescent="0.25">
      <c r="A16" t="s">
        <v>204</v>
      </c>
      <c r="B16">
        <v>50522001</v>
      </c>
      <c r="C16">
        <v>50705570</v>
      </c>
      <c r="D16">
        <v>50602305</v>
      </c>
      <c r="E16">
        <v>50602285</v>
      </c>
      <c r="F16">
        <v>39003840</v>
      </c>
    </row>
    <row r="17" spans="1:6" x14ac:dyDescent="0.25">
      <c r="A17" t="s">
        <v>205</v>
      </c>
      <c r="B17">
        <v>50522001</v>
      </c>
      <c r="C17">
        <v>50705570</v>
      </c>
      <c r="D17">
        <v>50602305</v>
      </c>
      <c r="E17">
        <v>50602285</v>
      </c>
      <c r="F17" s="14" t="s">
        <v>2574</v>
      </c>
    </row>
    <row r="18" spans="1:6" x14ac:dyDescent="0.25">
      <c r="A18" t="s">
        <v>206</v>
      </c>
      <c r="B18">
        <v>50522001</v>
      </c>
      <c r="C18">
        <v>50705570</v>
      </c>
      <c r="D18">
        <v>50602305</v>
      </c>
      <c r="E18">
        <v>50602305</v>
      </c>
      <c r="F18">
        <v>39003850</v>
      </c>
    </row>
    <row r="19" spans="1:6" x14ac:dyDescent="0.25">
      <c r="A19" t="s">
        <v>207</v>
      </c>
      <c r="B19">
        <v>50522001</v>
      </c>
      <c r="C19">
        <v>50705570</v>
      </c>
      <c r="D19">
        <v>50602305</v>
      </c>
      <c r="E19">
        <v>50602245</v>
      </c>
      <c r="F19">
        <v>39003850</v>
      </c>
    </row>
    <row r="20" spans="1:6" x14ac:dyDescent="0.25">
      <c r="A20" t="s">
        <v>208</v>
      </c>
      <c r="B20">
        <v>50522001</v>
      </c>
      <c r="C20">
        <v>50705570</v>
      </c>
      <c r="D20">
        <v>50602345</v>
      </c>
      <c r="E20">
        <v>50602345</v>
      </c>
      <c r="F20">
        <v>39003855</v>
      </c>
    </row>
    <row r="21" spans="1:6" x14ac:dyDescent="0.25">
      <c r="A21" t="s">
        <v>209</v>
      </c>
      <c r="B21">
        <v>50522001</v>
      </c>
      <c r="C21">
        <v>50705570</v>
      </c>
      <c r="D21">
        <v>50602345</v>
      </c>
      <c r="E21">
        <v>50602305</v>
      </c>
      <c r="F21">
        <v>39003855</v>
      </c>
    </row>
    <row r="22" spans="1:6" x14ac:dyDescent="0.25">
      <c r="A22" t="s">
        <v>210</v>
      </c>
      <c r="B22">
        <v>50522001</v>
      </c>
      <c r="C22">
        <v>50705845</v>
      </c>
      <c r="D22">
        <v>50604245</v>
      </c>
      <c r="E22">
        <v>50602345</v>
      </c>
      <c r="F22">
        <v>39003860</v>
      </c>
    </row>
    <row r="23" spans="1:6" x14ac:dyDescent="0.25">
      <c r="A23" t="s">
        <v>211</v>
      </c>
      <c r="B23">
        <v>50522001</v>
      </c>
      <c r="C23">
        <v>50705845</v>
      </c>
      <c r="D23">
        <v>50604245</v>
      </c>
      <c r="E23">
        <v>50602345</v>
      </c>
      <c r="F23">
        <v>39003860</v>
      </c>
    </row>
    <row r="24" spans="1:6" x14ac:dyDescent="0.25">
      <c r="A24" t="s">
        <v>212</v>
      </c>
      <c r="B24">
        <v>50522001</v>
      </c>
      <c r="C24">
        <v>50705845</v>
      </c>
      <c r="D24">
        <v>50604245</v>
      </c>
      <c r="E24">
        <v>50602345</v>
      </c>
      <c r="F24">
        <v>39003870</v>
      </c>
    </row>
    <row r="25" spans="1:6" x14ac:dyDescent="0.25">
      <c r="A25" t="s">
        <v>213</v>
      </c>
      <c r="B25">
        <v>50522001</v>
      </c>
      <c r="C25">
        <v>50705845</v>
      </c>
      <c r="D25">
        <v>50604305</v>
      </c>
      <c r="E25">
        <v>50604205</v>
      </c>
      <c r="F25">
        <v>39003870</v>
      </c>
    </row>
    <row r="26" spans="1:6" x14ac:dyDescent="0.25">
      <c r="A26" t="s">
        <v>214</v>
      </c>
      <c r="B26">
        <v>50522001</v>
      </c>
      <c r="C26">
        <v>50705845</v>
      </c>
      <c r="D26">
        <v>50604305</v>
      </c>
      <c r="E26">
        <v>50604305</v>
      </c>
      <c r="F26">
        <v>39003872</v>
      </c>
    </row>
    <row r="27" spans="1:6" x14ac:dyDescent="0.25">
      <c r="A27" t="s">
        <v>215</v>
      </c>
      <c r="B27">
        <v>50522001</v>
      </c>
      <c r="C27">
        <v>50705845</v>
      </c>
      <c r="D27">
        <v>50604305</v>
      </c>
      <c r="E27">
        <v>50604205</v>
      </c>
      <c r="F27">
        <v>39003872</v>
      </c>
    </row>
    <row r="28" spans="1:6" x14ac:dyDescent="0.25">
      <c r="A28" t="s">
        <v>216</v>
      </c>
      <c r="B28">
        <v>50522001</v>
      </c>
      <c r="C28">
        <v>50705845</v>
      </c>
      <c r="D28">
        <v>50604305</v>
      </c>
      <c r="E28">
        <v>50604305</v>
      </c>
      <c r="F28">
        <v>39003874</v>
      </c>
    </row>
    <row r="29" spans="1:6" x14ac:dyDescent="0.25">
      <c r="A29" t="s">
        <v>217</v>
      </c>
      <c r="B29">
        <v>50522001</v>
      </c>
      <c r="C29">
        <v>50705845</v>
      </c>
      <c r="D29">
        <v>50604305</v>
      </c>
      <c r="E29">
        <v>50604205</v>
      </c>
      <c r="F29">
        <v>39003874</v>
      </c>
    </row>
    <row r="30" spans="1:6" x14ac:dyDescent="0.25">
      <c r="A30" t="s">
        <v>218</v>
      </c>
      <c r="B30">
        <v>50528001</v>
      </c>
      <c r="C30">
        <v>50705845</v>
      </c>
      <c r="D30">
        <v>50604365</v>
      </c>
      <c r="E30">
        <v>50604345</v>
      </c>
      <c r="F30">
        <v>39003876</v>
      </c>
    </row>
    <row r="31" spans="1:6" x14ac:dyDescent="0.25">
      <c r="A31" t="s">
        <v>219</v>
      </c>
      <c r="B31">
        <v>50528001</v>
      </c>
      <c r="C31">
        <v>50705845</v>
      </c>
      <c r="D31">
        <v>50604365</v>
      </c>
      <c r="E31">
        <v>50604285</v>
      </c>
      <c r="F31">
        <v>39003876</v>
      </c>
    </row>
    <row r="32" spans="1:6" x14ac:dyDescent="0.25">
      <c r="A32" t="s">
        <v>220</v>
      </c>
      <c r="B32">
        <v>50522001</v>
      </c>
      <c r="C32">
        <v>50705700</v>
      </c>
      <c r="D32">
        <v>50602305</v>
      </c>
      <c r="E32">
        <v>50602285</v>
      </c>
      <c r="F32">
        <v>39003878</v>
      </c>
    </row>
    <row r="33" spans="1:6" x14ac:dyDescent="0.25">
      <c r="A33" t="s">
        <v>221</v>
      </c>
      <c r="B33">
        <v>50522001</v>
      </c>
      <c r="C33">
        <v>50705700</v>
      </c>
      <c r="D33">
        <v>50602305</v>
      </c>
      <c r="E33">
        <v>50602305</v>
      </c>
      <c r="F33">
        <v>39003880</v>
      </c>
    </row>
    <row r="34" spans="1:6" x14ac:dyDescent="0.25">
      <c r="A34" t="s">
        <v>222</v>
      </c>
      <c r="B34">
        <v>50522001</v>
      </c>
      <c r="C34">
        <v>50705700</v>
      </c>
      <c r="D34">
        <v>50602305</v>
      </c>
      <c r="E34">
        <v>50602245</v>
      </c>
      <c r="F34">
        <v>39003880</v>
      </c>
    </row>
    <row r="35" spans="1:6" x14ac:dyDescent="0.25">
      <c r="A35" t="s">
        <v>223</v>
      </c>
      <c r="B35">
        <v>50522001</v>
      </c>
      <c r="C35">
        <v>50705700</v>
      </c>
      <c r="D35">
        <v>50602345</v>
      </c>
      <c r="E35">
        <v>50602345</v>
      </c>
      <c r="F35">
        <v>39003885</v>
      </c>
    </row>
    <row r="36" spans="1:6" x14ac:dyDescent="0.25">
      <c r="A36" t="s">
        <v>224</v>
      </c>
      <c r="B36">
        <v>50522001</v>
      </c>
      <c r="C36">
        <v>50705700</v>
      </c>
      <c r="D36">
        <v>50602345</v>
      </c>
      <c r="E36">
        <v>50602305</v>
      </c>
      <c r="F36">
        <v>39003885</v>
      </c>
    </row>
    <row r="37" spans="1:6" x14ac:dyDescent="0.25">
      <c r="A37" t="s">
        <v>225</v>
      </c>
      <c r="B37">
        <v>50522001</v>
      </c>
      <c r="C37">
        <v>50705700</v>
      </c>
      <c r="D37">
        <v>50604245</v>
      </c>
      <c r="E37">
        <v>50602345</v>
      </c>
      <c r="F37">
        <v>39003890</v>
      </c>
    </row>
    <row r="38" spans="1:6" x14ac:dyDescent="0.25">
      <c r="A38" t="s">
        <v>226</v>
      </c>
      <c r="B38">
        <v>50522001</v>
      </c>
      <c r="C38">
        <v>50705700</v>
      </c>
      <c r="D38">
        <v>50604245</v>
      </c>
      <c r="E38">
        <v>50602345</v>
      </c>
      <c r="F38">
        <v>39003890</v>
      </c>
    </row>
    <row r="39" spans="1:6" x14ac:dyDescent="0.25">
      <c r="A39" t="s">
        <v>227</v>
      </c>
      <c r="B39">
        <v>50522001</v>
      </c>
      <c r="C39">
        <v>50705700</v>
      </c>
      <c r="D39">
        <v>50604245</v>
      </c>
      <c r="E39">
        <v>50602345</v>
      </c>
      <c r="F39">
        <v>39003900</v>
      </c>
    </row>
    <row r="40" spans="1:6" x14ac:dyDescent="0.25">
      <c r="A40" t="s">
        <v>228</v>
      </c>
      <c r="B40">
        <v>50522001</v>
      </c>
      <c r="C40">
        <v>50705700</v>
      </c>
      <c r="D40">
        <v>50604305</v>
      </c>
      <c r="E40">
        <v>50604205</v>
      </c>
      <c r="F40">
        <v>39003900</v>
      </c>
    </row>
    <row r="41" spans="1:6" x14ac:dyDescent="0.25">
      <c r="A41" t="s">
        <v>229</v>
      </c>
      <c r="B41">
        <v>50522001</v>
      </c>
      <c r="C41">
        <v>50705845</v>
      </c>
      <c r="D41">
        <v>50604305</v>
      </c>
      <c r="E41">
        <v>50604305</v>
      </c>
      <c r="F41">
        <v>39003951</v>
      </c>
    </row>
    <row r="42" spans="1:6" x14ac:dyDescent="0.25">
      <c r="A42" t="s">
        <v>230</v>
      </c>
      <c r="B42">
        <v>50522001</v>
      </c>
      <c r="C42">
        <v>50705845</v>
      </c>
      <c r="D42">
        <v>50604305</v>
      </c>
      <c r="E42">
        <v>50604205</v>
      </c>
      <c r="F42">
        <v>39003951</v>
      </c>
    </row>
    <row r="43" spans="1:6" x14ac:dyDescent="0.25">
      <c r="A43" t="s">
        <v>231</v>
      </c>
      <c r="B43">
        <v>50522001</v>
      </c>
      <c r="C43">
        <v>50705845</v>
      </c>
      <c r="D43">
        <v>50604305</v>
      </c>
      <c r="E43">
        <v>50604305</v>
      </c>
      <c r="F43">
        <v>39004001</v>
      </c>
    </row>
    <row r="44" spans="1:6" x14ac:dyDescent="0.25">
      <c r="A44" t="s">
        <v>232</v>
      </c>
      <c r="B44">
        <v>50522001</v>
      </c>
      <c r="C44">
        <v>50705845</v>
      </c>
      <c r="D44">
        <v>50604305</v>
      </c>
      <c r="E44">
        <v>50604205</v>
      </c>
      <c r="F44">
        <v>39004001</v>
      </c>
    </row>
    <row r="45" spans="1:6" x14ac:dyDescent="0.25">
      <c r="A45" t="s">
        <v>233</v>
      </c>
      <c r="B45">
        <v>50528001</v>
      </c>
      <c r="C45">
        <v>50705845</v>
      </c>
      <c r="D45">
        <v>50604365</v>
      </c>
      <c r="E45">
        <v>50604345</v>
      </c>
      <c r="F45">
        <v>39004020</v>
      </c>
    </row>
    <row r="46" spans="1:6" x14ac:dyDescent="0.25">
      <c r="A46" t="s">
        <v>234</v>
      </c>
      <c r="B46">
        <v>50528001</v>
      </c>
      <c r="C46">
        <v>50705845</v>
      </c>
      <c r="D46">
        <v>50604365</v>
      </c>
      <c r="E46">
        <v>50604285</v>
      </c>
      <c r="F46">
        <v>39004020</v>
      </c>
    </row>
    <row r="47" spans="1:6" x14ac:dyDescent="0.25">
      <c r="A47" t="s">
        <v>235</v>
      </c>
      <c r="B47">
        <v>50528001</v>
      </c>
      <c r="C47">
        <v>50705845</v>
      </c>
      <c r="D47">
        <v>50604365</v>
      </c>
      <c r="E47">
        <v>50604345</v>
      </c>
      <c r="F47">
        <v>39004025</v>
      </c>
    </row>
    <row r="48" spans="1:6" x14ac:dyDescent="0.25">
      <c r="A48" t="s">
        <v>236</v>
      </c>
      <c r="B48">
        <v>50528001</v>
      </c>
      <c r="C48">
        <v>50705845</v>
      </c>
      <c r="D48">
        <v>50604365</v>
      </c>
      <c r="E48">
        <v>50604285</v>
      </c>
      <c r="F48">
        <v>39004025</v>
      </c>
    </row>
    <row r="49" spans="1:6" x14ac:dyDescent="0.25">
      <c r="A49" t="s">
        <v>237</v>
      </c>
      <c r="B49">
        <v>50528001</v>
      </c>
      <c r="C49">
        <v>50705845</v>
      </c>
      <c r="D49">
        <v>50604365</v>
      </c>
      <c r="E49">
        <v>50604345</v>
      </c>
      <c r="F49">
        <v>39004030</v>
      </c>
    </row>
    <row r="50" spans="1:6" x14ac:dyDescent="0.25">
      <c r="A50" t="s">
        <v>238</v>
      </c>
      <c r="B50">
        <v>50528001</v>
      </c>
      <c r="C50">
        <v>50705845</v>
      </c>
      <c r="D50">
        <v>50604365</v>
      </c>
      <c r="E50">
        <v>50604285</v>
      </c>
      <c r="F50">
        <v>39004030</v>
      </c>
    </row>
    <row r="51" spans="1:6" x14ac:dyDescent="0.25">
      <c r="A51" t="s">
        <v>239</v>
      </c>
      <c r="B51">
        <v>50522001</v>
      </c>
      <c r="C51">
        <v>50705700</v>
      </c>
      <c r="D51">
        <v>50602305</v>
      </c>
      <c r="E51">
        <v>50602305</v>
      </c>
      <c r="F51">
        <v>150786030</v>
      </c>
    </row>
    <row r="52" spans="1:6" x14ac:dyDescent="0.25">
      <c r="A52" t="s">
        <v>240</v>
      </c>
      <c r="B52">
        <v>50522001</v>
      </c>
      <c r="C52">
        <v>50705700</v>
      </c>
      <c r="D52">
        <v>50602305</v>
      </c>
      <c r="E52">
        <v>50602245</v>
      </c>
      <c r="F52">
        <v>150786030</v>
      </c>
    </row>
    <row r="53" spans="1:6" x14ac:dyDescent="0.25">
      <c r="A53" t="s">
        <v>241</v>
      </c>
      <c r="B53">
        <v>50522001</v>
      </c>
      <c r="C53">
        <v>50705700</v>
      </c>
      <c r="D53">
        <v>50602345</v>
      </c>
      <c r="E53">
        <v>50602345</v>
      </c>
      <c r="F53">
        <v>39004038</v>
      </c>
    </row>
    <row r="54" spans="1:6" x14ac:dyDescent="0.25">
      <c r="A54" t="s">
        <v>242</v>
      </c>
      <c r="B54">
        <v>50522001</v>
      </c>
      <c r="C54">
        <v>50705700</v>
      </c>
      <c r="D54">
        <v>50602345</v>
      </c>
      <c r="E54">
        <v>50602305</v>
      </c>
      <c r="F54">
        <v>39004038</v>
      </c>
    </row>
    <row r="55" spans="1:6" x14ac:dyDescent="0.25">
      <c r="A55" t="s">
        <v>243</v>
      </c>
      <c r="B55">
        <v>50522001</v>
      </c>
      <c r="C55">
        <v>50705700</v>
      </c>
      <c r="D55">
        <v>50604245</v>
      </c>
      <c r="E55">
        <v>50602345</v>
      </c>
      <c r="F55">
        <v>39004040</v>
      </c>
    </row>
    <row r="56" spans="1:6" x14ac:dyDescent="0.25">
      <c r="A56" t="s">
        <v>244</v>
      </c>
      <c r="B56">
        <v>50522001</v>
      </c>
      <c r="C56">
        <v>50705700</v>
      </c>
      <c r="D56">
        <v>50604245</v>
      </c>
      <c r="E56">
        <v>50602345</v>
      </c>
      <c r="F56">
        <v>39004040</v>
      </c>
    </row>
    <row r="57" spans="1:6" x14ac:dyDescent="0.25">
      <c r="A57" t="s">
        <v>245</v>
      </c>
      <c r="B57">
        <v>50522001</v>
      </c>
      <c r="C57">
        <v>50705700</v>
      </c>
      <c r="D57">
        <v>50604245</v>
      </c>
      <c r="E57">
        <v>50602345</v>
      </c>
      <c r="F57">
        <v>160751460</v>
      </c>
    </row>
    <row r="58" spans="1:6" x14ac:dyDescent="0.25">
      <c r="A58" t="s">
        <v>246</v>
      </c>
      <c r="B58">
        <v>50522001</v>
      </c>
      <c r="C58">
        <v>50705700</v>
      </c>
      <c r="D58">
        <v>50604305</v>
      </c>
      <c r="E58">
        <v>50604205</v>
      </c>
      <c r="F58">
        <v>160751460</v>
      </c>
    </row>
    <row r="59" spans="1:6" x14ac:dyDescent="0.25">
      <c r="A59" t="s">
        <v>247</v>
      </c>
      <c r="B59">
        <v>50528001</v>
      </c>
      <c r="C59">
        <v>50705845</v>
      </c>
      <c r="D59">
        <v>50604305</v>
      </c>
      <c r="E59">
        <v>50604305</v>
      </c>
      <c r="F59">
        <v>160751500</v>
      </c>
    </row>
    <row r="60" spans="1:6" x14ac:dyDescent="0.25">
      <c r="A60" t="s">
        <v>248</v>
      </c>
      <c r="B60">
        <v>50528001</v>
      </c>
      <c r="C60">
        <v>50705845</v>
      </c>
      <c r="D60">
        <v>50604305</v>
      </c>
      <c r="E60">
        <v>50604205</v>
      </c>
      <c r="F60">
        <v>160751500</v>
      </c>
    </row>
    <row r="61" spans="1:6" x14ac:dyDescent="0.25">
      <c r="A61" t="s">
        <v>249</v>
      </c>
      <c r="B61">
        <v>50528001</v>
      </c>
      <c r="C61">
        <v>50705845</v>
      </c>
      <c r="D61">
        <v>50604365</v>
      </c>
      <c r="E61">
        <v>50604345</v>
      </c>
      <c r="F61">
        <v>39004180</v>
      </c>
    </row>
    <row r="62" spans="1:6" x14ac:dyDescent="0.25">
      <c r="A62" t="s">
        <v>250</v>
      </c>
      <c r="B62">
        <v>50528001</v>
      </c>
      <c r="C62">
        <v>50705845</v>
      </c>
      <c r="D62">
        <v>50604365</v>
      </c>
      <c r="E62">
        <v>50604285</v>
      </c>
      <c r="F62">
        <v>39004180</v>
      </c>
    </row>
    <row r="63" spans="1:6" x14ac:dyDescent="0.25">
      <c r="A63" t="s">
        <v>251</v>
      </c>
      <c r="B63">
        <v>50528001</v>
      </c>
      <c r="C63">
        <v>50705845</v>
      </c>
      <c r="D63">
        <v>50604365</v>
      </c>
      <c r="E63">
        <v>50604345</v>
      </c>
      <c r="F63">
        <v>39004200</v>
      </c>
    </row>
    <row r="64" spans="1:6" x14ac:dyDescent="0.25">
      <c r="A64" t="s">
        <v>252</v>
      </c>
      <c r="B64">
        <v>50528001</v>
      </c>
      <c r="C64">
        <v>50705845</v>
      </c>
      <c r="D64">
        <v>50604365</v>
      </c>
      <c r="E64">
        <v>50604285</v>
      </c>
      <c r="F64">
        <v>39004200</v>
      </c>
    </row>
    <row r="65" spans="1:6" x14ac:dyDescent="0.25">
      <c r="A65" t="s">
        <v>253</v>
      </c>
      <c r="B65">
        <v>50528001</v>
      </c>
      <c r="C65">
        <v>50705845</v>
      </c>
      <c r="D65">
        <v>50604365</v>
      </c>
      <c r="E65">
        <v>50604345</v>
      </c>
      <c r="F65">
        <v>39004210</v>
      </c>
    </row>
    <row r="66" spans="1:6" x14ac:dyDescent="0.25">
      <c r="A66" t="s">
        <v>254</v>
      </c>
      <c r="B66">
        <v>50528001</v>
      </c>
      <c r="C66">
        <v>50705845</v>
      </c>
      <c r="D66">
        <v>50604365</v>
      </c>
      <c r="E66">
        <v>50604285</v>
      </c>
      <c r="F66">
        <v>39004210</v>
      </c>
    </row>
    <row r="67" spans="1:6" x14ac:dyDescent="0.25">
      <c r="A67" t="s">
        <v>255</v>
      </c>
      <c r="B67">
        <v>50528001</v>
      </c>
      <c r="C67">
        <v>50705700</v>
      </c>
      <c r="D67">
        <v>50604305</v>
      </c>
      <c r="E67">
        <v>50604305</v>
      </c>
      <c r="F67">
        <v>160751260</v>
      </c>
    </row>
    <row r="68" spans="1:6" x14ac:dyDescent="0.25">
      <c r="A68" t="s">
        <v>256</v>
      </c>
      <c r="B68">
        <v>50528001</v>
      </c>
      <c r="C68">
        <v>50705700</v>
      </c>
      <c r="D68">
        <v>50604305</v>
      </c>
      <c r="E68">
        <v>50604205</v>
      </c>
      <c r="F68">
        <v>160751260</v>
      </c>
    </row>
    <row r="69" spans="1:6" x14ac:dyDescent="0.25">
      <c r="A69" t="s">
        <v>257</v>
      </c>
      <c r="B69">
        <v>50528001</v>
      </c>
      <c r="C69">
        <v>50705845</v>
      </c>
      <c r="D69">
        <v>50604365</v>
      </c>
      <c r="E69">
        <v>50604345</v>
      </c>
      <c r="F69">
        <v>160751285</v>
      </c>
    </row>
    <row r="70" spans="1:6" x14ac:dyDescent="0.25">
      <c r="A70" t="s">
        <v>258</v>
      </c>
      <c r="B70">
        <v>50528001</v>
      </c>
      <c r="C70">
        <v>50705845</v>
      </c>
      <c r="D70">
        <v>50604365</v>
      </c>
      <c r="E70">
        <v>50604285</v>
      </c>
      <c r="F70">
        <v>160751285</v>
      </c>
    </row>
    <row r="71" spans="1:6" x14ac:dyDescent="0.25">
      <c r="A71" t="s">
        <v>259</v>
      </c>
      <c r="B71">
        <v>50528001</v>
      </c>
      <c r="C71">
        <v>50705845</v>
      </c>
      <c r="D71">
        <v>50604365</v>
      </c>
      <c r="E71">
        <v>50604345</v>
      </c>
      <c r="F71">
        <v>39004270</v>
      </c>
    </row>
    <row r="72" spans="1:6" x14ac:dyDescent="0.25">
      <c r="A72" t="s">
        <v>260</v>
      </c>
      <c r="B72">
        <v>50528001</v>
      </c>
      <c r="C72">
        <v>50705845</v>
      </c>
      <c r="D72">
        <v>50604365</v>
      </c>
      <c r="E72">
        <v>50604285</v>
      </c>
      <c r="F72">
        <v>39004270</v>
      </c>
    </row>
    <row r="73" spans="1:6" x14ac:dyDescent="0.25">
      <c r="A73" t="s">
        <v>261</v>
      </c>
      <c r="B73">
        <v>50522001</v>
      </c>
      <c r="C73">
        <v>50705570</v>
      </c>
      <c r="D73">
        <v>50602205</v>
      </c>
      <c r="E73">
        <v>50602205</v>
      </c>
      <c r="F73">
        <v>39003790</v>
      </c>
    </row>
    <row r="74" spans="1:6" x14ac:dyDescent="0.25">
      <c r="A74" t="s">
        <v>261</v>
      </c>
      <c r="B74">
        <v>50522001</v>
      </c>
      <c r="C74">
        <v>50705570</v>
      </c>
      <c r="D74">
        <v>50602205</v>
      </c>
      <c r="E74">
        <v>50602205</v>
      </c>
      <c r="F74">
        <v>39003790</v>
      </c>
    </row>
    <row r="75" spans="1:6" x14ac:dyDescent="0.25">
      <c r="A75" t="s">
        <v>262</v>
      </c>
      <c r="B75">
        <v>50522001</v>
      </c>
      <c r="C75">
        <v>50705570</v>
      </c>
      <c r="D75">
        <v>50602205</v>
      </c>
      <c r="E75">
        <v>50602205</v>
      </c>
      <c r="F75">
        <v>39003805</v>
      </c>
    </row>
    <row r="76" spans="1:6" x14ac:dyDescent="0.25">
      <c r="A76" t="s">
        <v>263</v>
      </c>
      <c r="B76">
        <v>50522001</v>
      </c>
      <c r="C76">
        <v>50705845</v>
      </c>
      <c r="D76">
        <v>50602305</v>
      </c>
      <c r="E76">
        <v>50602285</v>
      </c>
      <c r="F76">
        <v>39003815</v>
      </c>
    </row>
    <row r="77" spans="1:6" x14ac:dyDescent="0.25">
      <c r="A77" t="s">
        <v>264</v>
      </c>
      <c r="B77">
        <v>50522001</v>
      </c>
      <c r="C77">
        <v>50705845</v>
      </c>
      <c r="D77">
        <v>50602305</v>
      </c>
      <c r="E77">
        <v>50602285</v>
      </c>
      <c r="F77">
        <v>39003820</v>
      </c>
    </row>
    <row r="78" spans="1:6" x14ac:dyDescent="0.25">
      <c r="A78" t="s">
        <v>265</v>
      </c>
      <c r="B78">
        <v>50522001</v>
      </c>
      <c r="C78">
        <v>50705845</v>
      </c>
      <c r="D78">
        <v>50602305</v>
      </c>
      <c r="E78">
        <v>50602305</v>
      </c>
      <c r="F78">
        <v>39003825</v>
      </c>
    </row>
    <row r="79" spans="1:6" x14ac:dyDescent="0.25">
      <c r="A79" t="s">
        <v>266</v>
      </c>
      <c r="B79">
        <v>50522001</v>
      </c>
      <c r="C79">
        <v>50705845</v>
      </c>
      <c r="D79">
        <v>50602305</v>
      </c>
      <c r="E79">
        <v>50602305</v>
      </c>
      <c r="F79">
        <v>39003830</v>
      </c>
    </row>
    <row r="80" spans="1:6" x14ac:dyDescent="0.25">
      <c r="A80" t="s">
        <v>267</v>
      </c>
      <c r="B80">
        <v>50522001</v>
      </c>
      <c r="C80">
        <v>50705570</v>
      </c>
      <c r="D80">
        <v>50602205</v>
      </c>
      <c r="E80">
        <v>50602205</v>
      </c>
      <c r="F80">
        <v>39003845</v>
      </c>
    </row>
    <row r="81" spans="1:6" x14ac:dyDescent="0.25">
      <c r="A81" t="s">
        <v>268</v>
      </c>
      <c r="B81">
        <v>50522001</v>
      </c>
      <c r="C81">
        <v>50705570</v>
      </c>
      <c r="D81">
        <v>50602205</v>
      </c>
      <c r="E81">
        <v>50602205</v>
      </c>
      <c r="F81">
        <v>39003850</v>
      </c>
    </row>
    <row r="82" spans="1:6" x14ac:dyDescent="0.25">
      <c r="A82" t="s">
        <v>269</v>
      </c>
      <c r="B82">
        <v>50522001</v>
      </c>
      <c r="C82">
        <v>50705845</v>
      </c>
      <c r="D82">
        <v>50602305</v>
      </c>
      <c r="E82">
        <v>50602285</v>
      </c>
      <c r="F82">
        <v>39003855</v>
      </c>
    </row>
    <row r="83" spans="1:6" x14ac:dyDescent="0.25">
      <c r="A83" t="s">
        <v>270</v>
      </c>
      <c r="B83">
        <v>50522001</v>
      </c>
      <c r="C83">
        <v>50705845</v>
      </c>
      <c r="D83">
        <v>50602305</v>
      </c>
      <c r="E83">
        <v>50602285</v>
      </c>
      <c r="F83">
        <v>39003860</v>
      </c>
    </row>
    <row r="84" spans="1:6" x14ac:dyDescent="0.25">
      <c r="A84" t="s">
        <v>271</v>
      </c>
      <c r="B84">
        <v>50522001</v>
      </c>
      <c r="C84">
        <v>50705845</v>
      </c>
      <c r="D84">
        <v>50602305</v>
      </c>
      <c r="E84">
        <v>50602305</v>
      </c>
      <c r="F84">
        <v>39003870</v>
      </c>
    </row>
    <row r="85" spans="1:6" x14ac:dyDescent="0.25">
      <c r="A85" t="s">
        <v>272</v>
      </c>
      <c r="B85">
        <v>50522001</v>
      </c>
      <c r="C85">
        <v>50705845</v>
      </c>
      <c r="D85">
        <v>50602305</v>
      </c>
      <c r="E85">
        <v>50602305</v>
      </c>
      <c r="F85">
        <v>39003874</v>
      </c>
    </row>
    <row r="86" spans="1:6" x14ac:dyDescent="0.25">
      <c r="A86" t="s">
        <v>273</v>
      </c>
      <c r="B86">
        <v>50528001</v>
      </c>
      <c r="C86">
        <v>50705845</v>
      </c>
      <c r="D86">
        <v>50602345</v>
      </c>
      <c r="E86">
        <v>50602345</v>
      </c>
      <c r="F86">
        <v>39003876</v>
      </c>
    </row>
    <row r="87" spans="1:6" x14ac:dyDescent="0.25">
      <c r="A87" t="s">
        <v>274</v>
      </c>
      <c r="B87">
        <v>50522001</v>
      </c>
      <c r="C87">
        <v>50705700</v>
      </c>
      <c r="D87">
        <v>50602205</v>
      </c>
      <c r="E87">
        <v>50602205</v>
      </c>
      <c r="F87">
        <v>39003880</v>
      </c>
    </row>
    <row r="88" spans="1:6" x14ac:dyDescent="0.25">
      <c r="A88" t="s">
        <v>275</v>
      </c>
      <c r="B88">
        <v>50522001</v>
      </c>
      <c r="C88">
        <v>50705700</v>
      </c>
      <c r="D88">
        <v>50602305</v>
      </c>
      <c r="E88">
        <v>50602285</v>
      </c>
      <c r="F88">
        <v>39003885</v>
      </c>
    </row>
    <row r="89" spans="1:6" x14ac:dyDescent="0.25">
      <c r="A89" t="s">
        <v>276</v>
      </c>
      <c r="B89">
        <v>50522001</v>
      </c>
      <c r="C89">
        <v>50705700</v>
      </c>
      <c r="D89">
        <v>50602305</v>
      </c>
      <c r="E89">
        <v>50602285</v>
      </c>
      <c r="F89">
        <v>39003890</v>
      </c>
    </row>
    <row r="90" spans="1:6" x14ac:dyDescent="0.25">
      <c r="A90" t="s">
        <v>277</v>
      </c>
      <c r="B90">
        <v>50522001</v>
      </c>
      <c r="C90">
        <v>50705700</v>
      </c>
      <c r="D90">
        <v>50602305</v>
      </c>
      <c r="E90">
        <v>50602305</v>
      </c>
      <c r="F90">
        <v>39003900</v>
      </c>
    </row>
    <row r="91" spans="1:6" x14ac:dyDescent="0.25">
      <c r="A91" t="s">
        <v>278</v>
      </c>
      <c r="B91">
        <v>50522001</v>
      </c>
      <c r="C91">
        <v>50705845</v>
      </c>
      <c r="D91">
        <v>50602305</v>
      </c>
      <c r="E91">
        <v>50602305</v>
      </c>
      <c r="F91">
        <v>39003951</v>
      </c>
    </row>
    <row r="92" spans="1:6" x14ac:dyDescent="0.25">
      <c r="A92" t="s">
        <v>279</v>
      </c>
      <c r="B92">
        <v>50528001</v>
      </c>
      <c r="C92">
        <v>50705845</v>
      </c>
      <c r="D92">
        <v>50602345</v>
      </c>
      <c r="E92">
        <v>50602345</v>
      </c>
      <c r="F92">
        <v>39004025</v>
      </c>
    </row>
    <row r="93" spans="1:6" x14ac:dyDescent="0.25">
      <c r="A93" t="s">
        <v>280</v>
      </c>
      <c r="B93">
        <v>50528001</v>
      </c>
      <c r="C93">
        <v>50705845</v>
      </c>
      <c r="D93">
        <v>50602345</v>
      </c>
      <c r="E93">
        <v>50602345</v>
      </c>
      <c r="F93">
        <v>39004030</v>
      </c>
    </row>
    <row r="94" spans="1:6" x14ac:dyDescent="0.25">
      <c r="A94" t="s">
        <v>281</v>
      </c>
      <c r="B94">
        <v>50522001</v>
      </c>
      <c r="C94">
        <v>50705700</v>
      </c>
      <c r="D94">
        <v>50602305</v>
      </c>
      <c r="E94">
        <v>50602285</v>
      </c>
      <c r="F94">
        <v>39004040</v>
      </c>
    </row>
    <row r="95" spans="1:6" x14ac:dyDescent="0.25">
      <c r="A95" t="s">
        <v>282</v>
      </c>
      <c r="B95">
        <v>50522001</v>
      </c>
      <c r="C95">
        <v>50705700</v>
      </c>
      <c r="D95">
        <v>50602305</v>
      </c>
      <c r="E95">
        <v>50602305</v>
      </c>
      <c r="F95">
        <v>39004048</v>
      </c>
    </row>
    <row r="96" spans="1:6" x14ac:dyDescent="0.25">
      <c r="A96" t="s">
        <v>283</v>
      </c>
      <c r="B96">
        <v>50528001</v>
      </c>
      <c r="C96">
        <v>50705845</v>
      </c>
      <c r="D96">
        <v>50602345</v>
      </c>
      <c r="E96">
        <v>50602345</v>
      </c>
      <c r="F96">
        <v>39004200</v>
      </c>
    </row>
    <row r="97" spans="1:6" x14ac:dyDescent="0.25">
      <c r="A97" t="s">
        <v>284</v>
      </c>
      <c r="B97">
        <v>50528001</v>
      </c>
      <c r="C97">
        <v>50705845</v>
      </c>
      <c r="D97">
        <v>50602345</v>
      </c>
      <c r="E97">
        <v>50602345</v>
      </c>
      <c r="F97">
        <v>39004210</v>
      </c>
    </row>
    <row r="98" spans="1:6" x14ac:dyDescent="0.25">
      <c r="A98" t="s">
        <v>285</v>
      </c>
      <c r="B98">
        <v>50528001</v>
      </c>
      <c r="C98">
        <v>50705845</v>
      </c>
      <c r="D98">
        <v>50604245</v>
      </c>
      <c r="E98">
        <v>50602345</v>
      </c>
      <c r="F98">
        <v>160751550</v>
      </c>
    </row>
    <row r="99" spans="1:6" x14ac:dyDescent="0.25">
      <c r="A99" t="s">
        <v>286</v>
      </c>
      <c r="B99">
        <v>50528001</v>
      </c>
      <c r="C99">
        <v>50705845</v>
      </c>
      <c r="D99">
        <v>50604305</v>
      </c>
      <c r="E99">
        <v>50604305</v>
      </c>
      <c r="F99">
        <v>160751560</v>
      </c>
    </row>
    <row r="100" spans="1:6" x14ac:dyDescent="0.25">
      <c r="A100" t="s">
        <v>287</v>
      </c>
      <c r="B100">
        <v>50528001</v>
      </c>
      <c r="C100">
        <v>50705700</v>
      </c>
      <c r="D100">
        <v>50602305</v>
      </c>
      <c r="E100">
        <v>50602305</v>
      </c>
      <c r="F100">
        <v>160751260</v>
      </c>
    </row>
    <row r="101" spans="1:6" x14ac:dyDescent="0.25">
      <c r="A101" t="s">
        <v>288</v>
      </c>
      <c r="B101">
        <v>50528001</v>
      </c>
      <c r="C101">
        <v>50705845</v>
      </c>
      <c r="D101">
        <v>50602345</v>
      </c>
      <c r="E101">
        <v>50602345</v>
      </c>
      <c r="F101">
        <v>39004260</v>
      </c>
    </row>
    <row r="102" spans="1:6" x14ac:dyDescent="0.25">
      <c r="A102" t="s">
        <v>289</v>
      </c>
      <c r="B102">
        <v>50528001</v>
      </c>
      <c r="C102">
        <v>50705845</v>
      </c>
      <c r="D102">
        <v>50602345</v>
      </c>
      <c r="E102">
        <v>50602345</v>
      </c>
      <c r="F102">
        <v>39004270</v>
      </c>
    </row>
    <row r="103" spans="1:6" x14ac:dyDescent="0.25">
      <c r="A103" t="s">
        <v>290</v>
      </c>
      <c r="B103">
        <v>50528001</v>
      </c>
      <c r="C103">
        <v>50705845</v>
      </c>
      <c r="D103">
        <v>50604245</v>
      </c>
      <c r="E103">
        <v>50602345</v>
      </c>
      <c r="F103">
        <v>160751310</v>
      </c>
    </row>
    <row r="104" spans="1:6" x14ac:dyDescent="0.25">
      <c r="A104" t="s">
        <v>291</v>
      </c>
      <c r="B104">
        <v>50533001</v>
      </c>
      <c r="C104">
        <v>50705845</v>
      </c>
      <c r="D104">
        <v>50604305</v>
      </c>
      <c r="E104">
        <v>50604305</v>
      </c>
      <c r="F104">
        <v>160751330</v>
      </c>
    </row>
    <row r="105" spans="1:6" x14ac:dyDescent="0.25">
      <c r="A105" t="s">
        <v>292</v>
      </c>
      <c r="B105">
        <v>50533001</v>
      </c>
      <c r="C105">
        <v>50705845</v>
      </c>
      <c r="D105">
        <v>50604365</v>
      </c>
      <c r="E105">
        <v>50604365</v>
      </c>
      <c r="F105">
        <v>160751340</v>
      </c>
    </row>
  </sheetData>
  <autoFilter ref="A2:F2" xr:uid="{C2E3142E-C7F1-4957-A7E8-A2ED98B7FCBF}"/>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DE6A0-8381-4A6A-AE65-D0AD2148E6C0}">
  <sheetPr codeName="Blad7"/>
  <dimension ref="A1:G90"/>
  <sheetViews>
    <sheetView workbookViewId="0">
      <pane ySplit="2" topLeftCell="A3" activePane="bottomLeft" state="frozen"/>
      <selection activeCell="H37" sqref="H37"/>
      <selection pane="bottomLeft" activeCell="H37" sqref="H37"/>
    </sheetView>
  </sheetViews>
  <sheetFormatPr defaultRowHeight="15" x14ac:dyDescent="0.25"/>
  <cols>
    <col min="1" max="1" width="20.42578125" bestFit="1" customWidth="1"/>
    <col min="2" max="3" width="9" bestFit="1" customWidth="1"/>
    <col min="4" max="4" width="19.140625" customWidth="1"/>
    <col min="5" max="5" width="22.5703125" bestFit="1" customWidth="1"/>
    <col min="6" max="6" width="19.140625" bestFit="1" customWidth="1"/>
    <col min="7" max="7" width="9.5703125" customWidth="1"/>
  </cols>
  <sheetData>
    <row r="1" spans="1:7" x14ac:dyDescent="0.25">
      <c r="A1" s="3" t="s">
        <v>523</v>
      </c>
      <c r="B1" s="3"/>
      <c r="C1" s="3"/>
      <c r="D1" s="3"/>
      <c r="E1" s="3"/>
      <c r="F1" s="3"/>
    </row>
    <row r="2" spans="1:7" x14ac:dyDescent="0.25">
      <c r="A2" s="1" t="s">
        <v>0</v>
      </c>
      <c r="B2" s="1" t="s">
        <v>379</v>
      </c>
      <c r="C2" s="1" t="s">
        <v>380</v>
      </c>
      <c r="D2" s="1" t="s">
        <v>2077</v>
      </c>
      <c r="E2" s="1" t="s">
        <v>2078</v>
      </c>
      <c r="F2" s="1" t="s">
        <v>381</v>
      </c>
      <c r="G2" s="1" t="s">
        <v>2681</v>
      </c>
    </row>
    <row r="3" spans="1:7" x14ac:dyDescent="0.25">
      <c r="A3" s="2" t="s">
        <v>294</v>
      </c>
      <c r="B3">
        <v>50522041</v>
      </c>
      <c r="C3">
        <v>39021800</v>
      </c>
      <c r="D3">
        <v>50602305</v>
      </c>
      <c r="E3">
        <v>50602285</v>
      </c>
      <c r="F3" t="s">
        <v>524</v>
      </c>
    </row>
    <row r="4" spans="1:7" x14ac:dyDescent="0.25">
      <c r="A4" t="s">
        <v>295</v>
      </c>
      <c r="B4">
        <v>50522041</v>
      </c>
      <c r="C4">
        <v>39021800</v>
      </c>
      <c r="D4">
        <v>50602305</v>
      </c>
      <c r="E4">
        <v>50602285</v>
      </c>
      <c r="F4" t="s">
        <v>525</v>
      </c>
    </row>
    <row r="5" spans="1:7" x14ac:dyDescent="0.25">
      <c r="A5" t="s">
        <v>296</v>
      </c>
      <c r="B5">
        <v>50522041</v>
      </c>
      <c r="C5">
        <v>39021950</v>
      </c>
      <c r="D5">
        <v>50602305</v>
      </c>
      <c r="E5">
        <v>50602285</v>
      </c>
      <c r="F5" t="s">
        <v>526</v>
      </c>
    </row>
    <row r="6" spans="1:7" x14ac:dyDescent="0.25">
      <c r="A6" t="s">
        <v>297</v>
      </c>
      <c r="B6">
        <v>50522041</v>
      </c>
      <c r="C6">
        <v>39021950</v>
      </c>
      <c r="D6">
        <v>50602305</v>
      </c>
      <c r="E6">
        <v>50602285</v>
      </c>
      <c r="F6" t="s">
        <v>527</v>
      </c>
    </row>
    <row r="7" spans="1:7" x14ac:dyDescent="0.25">
      <c r="A7" t="s">
        <v>298</v>
      </c>
      <c r="B7">
        <v>50522041</v>
      </c>
      <c r="C7">
        <v>39021850</v>
      </c>
      <c r="D7">
        <v>50602305</v>
      </c>
      <c r="E7">
        <v>50602285</v>
      </c>
      <c r="F7">
        <v>39003811</v>
      </c>
    </row>
    <row r="8" spans="1:7" x14ac:dyDescent="0.25">
      <c r="A8" t="s">
        <v>299</v>
      </c>
      <c r="B8">
        <v>50522041</v>
      </c>
      <c r="C8">
        <v>39021850</v>
      </c>
      <c r="D8">
        <v>50604245</v>
      </c>
      <c r="E8">
        <v>50602345</v>
      </c>
      <c r="F8" t="s">
        <v>528</v>
      </c>
    </row>
    <row r="9" spans="1:7" x14ac:dyDescent="0.25">
      <c r="A9" t="s">
        <v>300</v>
      </c>
      <c r="B9">
        <v>50522041</v>
      </c>
      <c r="C9">
        <v>39022000</v>
      </c>
      <c r="D9">
        <v>50604245</v>
      </c>
      <c r="E9">
        <v>50602345</v>
      </c>
      <c r="F9" t="s">
        <v>529</v>
      </c>
    </row>
    <row r="10" spans="1:7" x14ac:dyDescent="0.25">
      <c r="A10" t="s">
        <v>301</v>
      </c>
      <c r="B10">
        <v>50522041</v>
      </c>
      <c r="C10">
        <v>39022000</v>
      </c>
      <c r="D10">
        <v>50604305</v>
      </c>
      <c r="E10">
        <v>50604205</v>
      </c>
      <c r="F10" t="s">
        <v>530</v>
      </c>
    </row>
    <row r="11" spans="1:7" x14ac:dyDescent="0.25">
      <c r="A11" t="s">
        <v>302</v>
      </c>
      <c r="B11">
        <v>50522041</v>
      </c>
      <c r="C11">
        <v>39022000</v>
      </c>
      <c r="D11">
        <v>50604305</v>
      </c>
      <c r="E11">
        <v>50604205</v>
      </c>
      <c r="F11" t="s">
        <v>531</v>
      </c>
    </row>
    <row r="12" spans="1:7" x14ac:dyDescent="0.25">
      <c r="A12" t="s">
        <v>303</v>
      </c>
      <c r="B12">
        <v>50522041</v>
      </c>
      <c r="C12">
        <v>39021800</v>
      </c>
      <c r="D12">
        <v>50602305</v>
      </c>
      <c r="E12">
        <v>50602285</v>
      </c>
      <c r="F12" t="s">
        <v>532</v>
      </c>
    </row>
    <row r="13" spans="1:7" x14ac:dyDescent="0.25">
      <c r="A13" t="s">
        <v>304</v>
      </c>
      <c r="B13">
        <v>50522041</v>
      </c>
      <c r="C13">
        <v>39021800</v>
      </c>
      <c r="D13">
        <v>50602305</v>
      </c>
      <c r="E13">
        <v>50602285</v>
      </c>
      <c r="F13" t="s">
        <v>533</v>
      </c>
    </row>
    <row r="14" spans="1:7" x14ac:dyDescent="0.25">
      <c r="A14" t="s">
        <v>305</v>
      </c>
      <c r="B14">
        <v>50522041</v>
      </c>
      <c r="C14">
        <v>39021800</v>
      </c>
      <c r="D14">
        <v>50602305</v>
      </c>
      <c r="E14">
        <v>50602285</v>
      </c>
      <c r="F14" t="s">
        <v>534</v>
      </c>
    </row>
    <row r="15" spans="1:7" x14ac:dyDescent="0.25">
      <c r="A15" t="s">
        <v>306</v>
      </c>
      <c r="B15">
        <v>50522041</v>
      </c>
      <c r="C15">
        <v>39021950</v>
      </c>
      <c r="D15">
        <v>50602305</v>
      </c>
      <c r="E15">
        <v>50602285</v>
      </c>
      <c r="F15">
        <v>39003850</v>
      </c>
    </row>
    <row r="16" spans="1:7" x14ac:dyDescent="0.25">
      <c r="A16" t="s">
        <v>385</v>
      </c>
      <c r="B16">
        <v>50522041</v>
      </c>
      <c r="C16">
        <v>39021950</v>
      </c>
      <c r="D16">
        <v>50604245</v>
      </c>
      <c r="E16">
        <v>50602345</v>
      </c>
      <c r="F16">
        <v>39003855</v>
      </c>
    </row>
    <row r="17" spans="1:6" x14ac:dyDescent="0.25">
      <c r="A17" t="s">
        <v>386</v>
      </c>
      <c r="B17">
        <v>50522041</v>
      </c>
      <c r="C17">
        <v>39021850</v>
      </c>
      <c r="D17">
        <v>50604245</v>
      </c>
      <c r="E17">
        <v>50602345</v>
      </c>
      <c r="F17">
        <v>39003860</v>
      </c>
    </row>
    <row r="18" spans="1:6" x14ac:dyDescent="0.25">
      <c r="A18" t="s">
        <v>307</v>
      </c>
      <c r="B18">
        <v>50522041</v>
      </c>
      <c r="C18">
        <v>39021850</v>
      </c>
      <c r="D18">
        <v>50604305</v>
      </c>
      <c r="E18">
        <v>50604205</v>
      </c>
      <c r="F18">
        <v>39003870</v>
      </c>
    </row>
    <row r="19" spans="1:6" x14ac:dyDescent="0.25">
      <c r="A19" t="s">
        <v>308</v>
      </c>
      <c r="B19">
        <v>50522041</v>
      </c>
      <c r="C19">
        <v>39022000</v>
      </c>
      <c r="D19">
        <v>50604305</v>
      </c>
      <c r="E19">
        <v>50604205</v>
      </c>
      <c r="F19" t="s">
        <v>535</v>
      </c>
    </row>
    <row r="20" spans="1:6" x14ac:dyDescent="0.25">
      <c r="A20" t="s">
        <v>309</v>
      </c>
      <c r="B20">
        <v>50522041</v>
      </c>
      <c r="C20">
        <v>39022000</v>
      </c>
      <c r="D20">
        <v>50604305</v>
      </c>
      <c r="E20">
        <v>50604205</v>
      </c>
      <c r="F20" t="s">
        <v>536</v>
      </c>
    </row>
    <row r="21" spans="1:6" x14ac:dyDescent="0.25">
      <c r="A21" t="s">
        <v>310</v>
      </c>
      <c r="B21">
        <v>50528041</v>
      </c>
      <c r="C21">
        <v>39022000</v>
      </c>
      <c r="D21">
        <v>50604305</v>
      </c>
      <c r="E21">
        <v>50604205</v>
      </c>
      <c r="F21" t="s">
        <v>537</v>
      </c>
    </row>
    <row r="22" spans="1:6" x14ac:dyDescent="0.25">
      <c r="A22" t="s">
        <v>311</v>
      </c>
      <c r="B22">
        <v>50522041</v>
      </c>
      <c r="C22">
        <v>39021950</v>
      </c>
      <c r="D22">
        <v>50602305</v>
      </c>
      <c r="E22">
        <v>50602285</v>
      </c>
      <c r="F22" t="s">
        <v>538</v>
      </c>
    </row>
    <row r="23" spans="1:6" x14ac:dyDescent="0.25">
      <c r="A23" t="s">
        <v>312</v>
      </c>
      <c r="B23">
        <v>50522041</v>
      </c>
      <c r="C23">
        <v>39021950</v>
      </c>
      <c r="D23">
        <v>50602305</v>
      </c>
      <c r="E23">
        <v>50602285</v>
      </c>
      <c r="F23" t="s">
        <v>539</v>
      </c>
    </row>
    <row r="24" spans="1:6" x14ac:dyDescent="0.25">
      <c r="A24" t="s">
        <v>313</v>
      </c>
      <c r="B24">
        <v>50522041</v>
      </c>
      <c r="C24">
        <v>39021950</v>
      </c>
      <c r="D24">
        <v>50604245</v>
      </c>
      <c r="E24">
        <v>50602345</v>
      </c>
      <c r="F24" t="s">
        <v>540</v>
      </c>
    </row>
    <row r="25" spans="1:6" x14ac:dyDescent="0.25">
      <c r="A25" t="s">
        <v>314</v>
      </c>
      <c r="B25">
        <v>50522041</v>
      </c>
      <c r="C25">
        <v>39021950</v>
      </c>
      <c r="D25">
        <v>50604245</v>
      </c>
      <c r="E25">
        <v>50602345</v>
      </c>
      <c r="F25">
        <v>39003890</v>
      </c>
    </row>
    <row r="26" spans="1:6" x14ac:dyDescent="0.25">
      <c r="A26" t="s">
        <v>315</v>
      </c>
      <c r="B26">
        <v>50522041</v>
      </c>
      <c r="C26">
        <v>39021950</v>
      </c>
      <c r="D26">
        <v>50604305</v>
      </c>
      <c r="E26">
        <v>50604205</v>
      </c>
      <c r="F26">
        <v>39003900</v>
      </c>
    </row>
    <row r="27" spans="1:6" x14ac:dyDescent="0.25">
      <c r="A27" t="s">
        <v>316</v>
      </c>
      <c r="B27">
        <v>50522041</v>
      </c>
      <c r="C27">
        <v>39021900</v>
      </c>
      <c r="D27">
        <v>50604305</v>
      </c>
      <c r="E27">
        <v>50604205</v>
      </c>
      <c r="F27">
        <v>39003951</v>
      </c>
    </row>
    <row r="28" spans="1:6" x14ac:dyDescent="0.25">
      <c r="A28" t="s">
        <v>317</v>
      </c>
      <c r="B28">
        <v>50522041</v>
      </c>
      <c r="C28">
        <v>39021900</v>
      </c>
      <c r="D28">
        <v>50604305</v>
      </c>
      <c r="E28">
        <v>50604205</v>
      </c>
      <c r="F28">
        <v>39004001</v>
      </c>
    </row>
    <row r="29" spans="1:6" x14ac:dyDescent="0.25">
      <c r="A29" t="s">
        <v>318</v>
      </c>
      <c r="B29">
        <v>50528041</v>
      </c>
      <c r="C29">
        <v>39022000</v>
      </c>
      <c r="D29">
        <v>50604365</v>
      </c>
      <c r="E29">
        <v>50604305</v>
      </c>
      <c r="F29">
        <v>39004020</v>
      </c>
    </row>
    <row r="30" spans="1:6" x14ac:dyDescent="0.25">
      <c r="A30" t="s">
        <v>319</v>
      </c>
      <c r="B30">
        <v>50528041</v>
      </c>
      <c r="C30">
        <v>39022000</v>
      </c>
      <c r="D30">
        <v>50604365</v>
      </c>
      <c r="E30">
        <v>50604305</v>
      </c>
      <c r="F30">
        <v>39004025</v>
      </c>
    </row>
    <row r="31" spans="1:6" x14ac:dyDescent="0.25">
      <c r="A31" t="s">
        <v>320</v>
      </c>
      <c r="B31">
        <v>50528041</v>
      </c>
      <c r="C31">
        <v>39022000</v>
      </c>
      <c r="D31">
        <v>50604365</v>
      </c>
      <c r="E31">
        <v>50604305</v>
      </c>
      <c r="F31">
        <v>39004030</v>
      </c>
    </row>
    <row r="32" spans="1:6" x14ac:dyDescent="0.25">
      <c r="A32" t="s">
        <v>321</v>
      </c>
      <c r="B32">
        <v>50522041</v>
      </c>
      <c r="C32">
        <v>39021900</v>
      </c>
      <c r="D32">
        <v>50604245</v>
      </c>
      <c r="E32">
        <v>50602345</v>
      </c>
      <c r="F32" t="s">
        <v>541</v>
      </c>
    </row>
    <row r="33" spans="1:6" x14ac:dyDescent="0.25">
      <c r="A33" t="s">
        <v>322</v>
      </c>
      <c r="B33">
        <v>50522041</v>
      </c>
      <c r="C33">
        <v>39021900</v>
      </c>
      <c r="D33">
        <v>50604245</v>
      </c>
      <c r="E33">
        <v>50602345</v>
      </c>
      <c r="F33" t="s">
        <v>542</v>
      </c>
    </row>
    <row r="34" spans="1:6" x14ac:dyDescent="0.25">
      <c r="A34" t="s">
        <v>323</v>
      </c>
      <c r="B34">
        <v>50522041</v>
      </c>
      <c r="C34">
        <v>39021900</v>
      </c>
      <c r="D34">
        <v>50604305</v>
      </c>
      <c r="E34">
        <v>50604205</v>
      </c>
      <c r="F34" t="s">
        <v>543</v>
      </c>
    </row>
    <row r="35" spans="1:6" x14ac:dyDescent="0.25">
      <c r="A35" t="s">
        <v>324</v>
      </c>
      <c r="B35">
        <v>50522041</v>
      </c>
      <c r="C35">
        <v>39021900</v>
      </c>
      <c r="D35">
        <v>50604305</v>
      </c>
      <c r="E35">
        <v>50604205</v>
      </c>
      <c r="F35" t="s">
        <v>544</v>
      </c>
    </row>
    <row r="36" spans="1:6" x14ac:dyDescent="0.25">
      <c r="A36" t="s">
        <v>325</v>
      </c>
      <c r="B36">
        <v>50528041</v>
      </c>
      <c r="C36">
        <v>39021900</v>
      </c>
      <c r="D36">
        <v>50604305</v>
      </c>
      <c r="E36">
        <v>50604205</v>
      </c>
      <c r="F36" t="s">
        <v>545</v>
      </c>
    </row>
    <row r="37" spans="1:6" x14ac:dyDescent="0.25">
      <c r="A37" t="s">
        <v>326</v>
      </c>
      <c r="B37">
        <v>50528041</v>
      </c>
      <c r="C37">
        <v>39021900</v>
      </c>
      <c r="D37">
        <v>50604305</v>
      </c>
      <c r="E37">
        <v>50604205</v>
      </c>
      <c r="F37">
        <v>39004060</v>
      </c>
    </row>
    <row r="38" spans="1:6" x14ac:dyDescent="0.25">
      <c r="A38" t="s">
        <v>327</v>
      </c>
      <c r="B38">
        <v>50528041</v>
      </c>
      <c r="C38">
        <v>39021900</v>
      </c>
      <c r="D38">
        <v>50604365</v>
      </c>
      <c r="E38">
        <v>50604305</v>
      </c>
      <c r="F38" t="s">
        <v>546</v>
      </c>
    </row>
    <row r="39" spans="1:6" x14ac:dyDescent="0.25">
      <c r="A39" t="s">
        <v>328</v>
      </c>
      <c r="B39">
        <v>50528041</v>
      </c>
      <c r="C39">
        <v>39021900</v>
      </c>
      <c r="D39">
        <v>50604365</v>
      </c>
      <c r="E39">
        <v>50604305</v>
      </c>
      <c r="F39" t="s">
        <v>547</v>
      </c>
    </row>
    <row r="40" spans="1:6" x14ac:dyDescent="0.25">
      <c r="A40" t="s">
        <v>329</v>
      </c>
      <c r="B40">
        <v>50528041</v>
      </c>
      <c r="C40">
        <v>39022000</v>
      </c>
      <c r="D40">
        <v>50604305</v>
      </c>
      <c r="E40">
        <v>50604205</v>
      </c>
      <c r="F40">
        <v>39004075</v>
      </c>
    </row>
    <row r="41" spans="1:6" x14ac:dyDescent="0.25">
      <c r="A41" t="s">
        <v>330</v>
      </c>
      <c r="B41">
        <v>50528041</v>
      </c>
      <c r="C41">
        <v>39022000</v>
      </c>
      <c r="D41">
        <v>50604305</v>
      </c>
      <c r="E41">
        <v>50604205</v>
      </c>
      <c r="F41">
        <v>39004080</v>
      </c>
    </row>
    <row r="42" spans="1:6" x14ac:dyDescent="0.25">
      <c r="A42" t="s">
        <v>331</v>
      </c>
      <c r="B42">
        <v>50528041</v>
      </c>
      <c r="C42">
        <v>39022000</v>
      </c>
      <c r="D42">
        <v>50604365</v>
      </c>
      <c r="E42">
        <v>50604305</v>
      </c>
      <c r="F42" t="s">
        <v>548</v>
      </c>
    </row>
    <row r="43" spans="1:6" x14ac:dyDescent="0.25">
      <c r="A43" t="s">
        <v>332</v>
      </c>
      <c r="B43">
        <v>50528041</v>
      </c>
      <c r="C43">
        <v>39022000</v>
      </c>
      <c r="D43">
        <v>50604365</v>
      </c>
      <c r="E43">
        <v>50604305</v>
      </c>
      <c r="F43" t="s">
        <v>549</v>
      </c>
    </row>
    <row r="44" spans="1:6" x14ac:dyDescent="0.25">
      <c r="A44" t="s">
        <v>334</v>
      </c>
      <c r="B44">
        <v>50522041</v>
      </c>
      <c r="C44">
        <v>39021800</v>
      </c>
      <c r="D44">
        <v>50602205</v>
      </c>
      <c r="E44">
        <v>50602205</v>
      </c>
      <c r="F44" t="s">
        <v>525</v>
      </c>
    </row>
    <row r="45" spans="1:6" x14ac:dyDescent="0.25">
      <c r="A45" t="s">
        <v>335</v>
      </c>
      <c r="B45">
        <v>50522041</v>
      </c>
      <c r="C45">
        <v>39021800</v>
      </c>
      <c r="D45">
        <v>50602205</v>
      </c>
      <c r="E45">
        <v>50602205</v>
      </c>
      <c r="F45" t="s">
        <v>526</v>
      </c>
    </row>
    <row r="46" spans="1:6" x14ac:dyDescent="0.25">
      <c r="A46" t="s">
        <v>332</v>
      </c>
      <c r="B46">
        <v>50528041</v>
      </c>
      <c r="C46">
        <v>39022000</v>
      </c>
      <c r="D46">
        <v>50604365</v>
      </c>
      <c r="E46">
        <v>50604305</v>
      </c>
      <c r="F46" t="s">
        <v>549</v>
      </c>
    </row>
    <row r="47" spans="1:6" x14ac:dyDescent="0.25">
      <c r="A47" t="s">
        <v>333</v>
      </c>
      <c r="B47">
        <v>50522041</v>
      </c>
      <c r="C47">
        <v>39021800</v>
      </c>
      <c r="D47">
        <v>50602205</v>
      </c>
      <c r="E47">
        <v>50602205</v>
      </c>
      <c r="F47" t="s">
        <v>524</v>
      </c>
    </row>
    <row r="48" spans="1:6" x14ac:dyDescent="0.25">
      <c r="A48" t="s">
        <v>336</v>
      </c>
      <c r="B48">
        <v>50522041</v>
      </c>
      <c r="C48">
        <v>39021800</v>
      </c>
      <c r="D48">
        <v>50602205</v>
      </c>
      <c r="E48">
        <v>50602205</v>
      </c>
      <c r="F48" t="s">
        <v>527</v>
      </c>
    </row>
    <row r="49" spans="1:6" x14ac:dyDescent="0.25">
      <c r="A49" t="s">
        <v>337</v>
      </c>
      <c r="B49">
        <v>50522041</v>
      </c>
      <c r="C49">
        <v>39021850</v>
      </c>
      <c r="D49">
        <v>50602205</v>
      </c>
      <c r="E49">
        <v>50602205</v>
      </c>
      <c r="F49">
        <v>39003811</v>
      </c>
    </row>
    <row r="50" spans="1:6" x14ac:dyDescent="0.25">
      <c r="A50" t="s">
        <v>338</v>
      </c>
      <c r="B50">
        <v>50522041</v>
      </c>
      <c r="C50">
        <v>39021850</v>
      </c>
      <c r="D50">
        <v>50602305</v>
      </c>
      <c r="E50">
        <v>50602285</v>
      </c>
      <c r="F50" t="s">
        <v>528</v>
      </c>
    </row>
    <row r="51" spans="1:6" x14ac:dyDescent="0.25">
      <c r="A51" t="s">
        <v>339</v>
      </c>
      <c r="B51">
        <v>50522041</v>
      </c>
      <c r="C51">
        <v>39022000</v>
      </c>
      <c r="D51">
        <v>50602285</v>
      </c>
      <c r="E51">
        <v>50602285</v>
      </c>
      <c r="F51" t="s">
        <v>529</v>
      </c>
    </row>
    <row r="52" spans="1:6" x14ac:dyDescent="0.25">
      <c r="A52" t="s">
        <v>340</v>
      </c>
      <c r="B52">
        <v>50522041</v>
      </c>
      <c r="C52">
        <v>39022000</v>
      </c>
      <c r="D52">
        <v>50602305</v>
      </c>
      <c r="E52">
        <v>50602245</v>
      </c>
      <c r="F52" t="s">
        <v>530</v>
      </c>
    </row>
    <row r="53" spans="1:6" x14ac:dyDescent="0.25">
      <c r="A53" t="s">
        <v>349</v>
      </c>
      <c r="B53">
        <v>50522041</v>
      </c>
      <c r="C53">
        <v>39022000</v>
      </c>
      <c r="D53">
        <v>50602305</v>
      </c>
      <c r="E53">
        <v>50602245</v>
      </c>
      <c r="F53" t="s">
        <v>536</v>
      </c>
    </row>
    <row r="54" spans="1:6" x14ac:dyDescent="0.25">
      <c r="A54" t="s">
        <v>350</v>
      </c>
      <c r="B54">
        <v>50528041</v>
      </c>
      <c r="C54">
        <v>39022000</v>
      </c>
      <c r="D54">
        <v>50604245</v>
      </c>
      <c r="E54">
        <v>50602345</v>
      </c>
      <c r="F54" t="s">
        <v>537</v>
      </c>
    </row>
    <row r="55" spans="1:6" x14ac:dyDescent="0.25">
      <c r="A55" t="s">
        <v>341</v>
      </c>
      <c r="B55">
        <v>50522041</v>
      </c>
      <c r="C55">
        <v>39022000</v>
      </c>
      <c r="D55">
        <v>50602305</v>
      </c>
      <c r="E55">
        <v>50602245</v>
      </c>
      <c r="F55" t="s">
        <v>531</v>
      </c>
    </row>
    <row r="56" spans="1:6" x14ac:dyDescent="0.25">
      <c r="A56" t="s">
        <v>342</v>
      </c>
      <c r="B56">
        <v>50522041</v>
      </c>
      <c r="C56">
        <v>39021800</v>
      </c>
      <c r="D56">
        <v>50602205</v>
      </c>
      <c r="E56">
        <v>50602205</v>
      </c>
      <c r="F56" t="s">
        <v>533</v>
      </c>
    </row>
    <row r="57" spans="1:6" x14ac:dyDescent="0.25">
      <c r="A57" t="s">
        <v>343</v>
      </c>
      <c r="B57">
        <v>50522041</v>
      </c>
      <c r="C57">
        <v>39021800</v>
      </c>
      <c r="D57">
        <v>50602205</v>
      </c>
      <c r="E57">
        <v>50602205</v>
      </c>
      <c r="F57" t="s">
        <v>534</v>
      </c>
    </row>
    <row r="58" spans="1:6" x14ac:dyDescent="0.25">
      <c r="A58" t="s">
        <v>344</v>
      </c>
      <c r="B58">
        <v>50522041</v>
      </c>
      <c r="C58">
        <v>39021950</v>
      </c>
      <c r="D58">
        <v>50602205</v>
      </c>
      <c r="E58">
        <v>50602205</v>
      </c>
      <c r="F58">
        <v>39003850</v>
      </c>
    </row>
    <row r="59" spans="1:6" x14ac:dyDescent="0.25">
      <c r="A59" t="s">
        <v>345</v>
      </c>
      <c r="B59">
        <v>50522041</v>
      </c>
      <c r="C59">
        <v>39021950</v>
      </c>
      <c r="D59">
        <v>50602305</v>
      </c>
      <c r="E59">
        <v>50602285</v>
      </c>
      <c r="F59">
        <v>39003855</v>
      </c>
    </row>
    <row r="60" spans="1:6" x14ac:dyDescent="0.25">
      <c r="A60" t="s">
        <v>346</v>
      </c>
      <c r="B60">
        <v>50522041</v>
      </c>
      <c r="C60">
        <v>39021850</v>
      </c>
      <c r="D60">
        <v>50602285</v>
      </c>
      <c r="E60">
        <v>50602285</v>
      </c>
      <c r="F60">
        <v>39003860</v>
      </c>
    </row>
    <row r="61" spans="1:6" x14ac:dyDescent="0.25">
      <c r="A61" t="s">
        <v>347</v>
      </c>
      <c r="B61">
        <v>50522041</v>
      </c>
      <c r="C61">
        <v>39021850</v>
      </c>
      <c r="D61">
        <v>50602305</v>
      </c>
      <c r="E61">
        <v>50602245</v>
      </c>
      <c r="F61">
        <v>39003870</v>
      </c>
    </row>
    <row r="62" spans="1:6" x14ac:dyDescent="0.25">
      <c r="A62" t="s">
        <v>348</v>
      </c>
      <c r="B62">
        <v>50522041</v>
      </c>
      <c r="C62">
        <v>39022000</v>
      </c>
      <c r="D62">
        <v>50602305</v>
      </c>
      <c r="E62">
        <v>50602245</v>
      </c>
      <c r="F62" t="s">
        <v>535</v>
      </c>
    </row>
    <row r="63" spans="1:6" x14ac:dyDescent="0.25">
      <c r="A63" t="s">
        <v>351</v>
      </c>
      <c r="B63">
        <v>50522041</v>
      </c>
      <c r="C63">
        <v>39021950</v>
      </c>
      <c r="D63">
        <v>50602205</v>
      </c>
      <c r="E63">
        <v>50602205</v>
      </c>
      <c r="F63" t="s">
        <v>538</v>
      </c>
    </row>
    <row r="64" spans="1:6" x14ac:dyDescent="0.25">
      <c r="A64" t="s">
        <v>352</v>
      </c>
      <c r="B64">
        <v>50522041</v>
      </c>
      <c r="C64">
        <v>39021950</v>
      </c>
      <c r="D64">
        <v>50602205</v>
      </c>
      <c r="E64">
        <v>50602205</v>
      </c>
      <c r="F64" t="s">
        <v>539</v>
      </c>
    </row>
    <row r="65" spans="1:6" x14ac:dyDescent="0.25">
      <c r="A65" t="s">
        <v>353</v>
      </c>
      <c r="B65">
        <v>50522041</v>
      </c>
      <c r="C65">
        <v>39021950</v>
      </c>
      <c r="D65">
        <v>50602305</v>
      </c>
      <c r="E65">
        <v>50602285</v>
      </c>
      <c r="F65" t="s">
        <v>540</v>
      </c>
    </row>
    <row r="66" spans="1:6" x14ac:dyDescent="0.25">
      <c r="A66" t="s">
        <v>354</v>
      </c>
      <c r="B66">
        <v>50522041</v>
      </c>
      <c r="C66">
        <v>39021950</v>
      </c>
      <c r="D66">
        <v>50602285</v>
      </c>
      <c r="E66">
        <v>50602285</v>
      </c>
      <c r="F66">
        <v>39003890</v>
      </c>
    </row>
    <row r="67" spans="1:6" x14ac:dyDescent="0.25">
      <c r="A67" t="s">
        <v>355</v>
      </c>
      <c r="B67">
        <v>50522041</v>
      </c>
      <c r="C67">
        <v>39021950</v>
      </c>
      <c r="D67">
        <v>50602305</v>
      </c>
      <c r="E67">
        <v>50602245</v>
      </c>
      <c r="F67">
        <v>39003900</v>
      </c>
    </row>
    <row r="68" spans="1:6" x14ac:dyDescent="0.25">
      <c r="A68" t="s">
        <v>356</v>
      </c>
      <c r="B68">
        <v>50522041</v>
      </c>
      <c r="C68">
        <v>39021900</v>
      </c>
      <c r="D68">
        <v>50602305</v>
      </c>
      <c r="E68">
        <v>50602245</v>
      </c>
      <c r="F68">
        <v>39003950</v>
      </c>
    </row>
    <row r="69" spans="1:6" x14ac:dyDescent="0.25">
      <c r="A69" t="s">
        <v>357</v>
      </c>
      <c r="B69">
        <v>50522041</v>
      </c>
      <c r="C69">
        <v>39021900</v>
      </c>
      <c r="D69">
        <v>50602305</v>
      </c>
      <c r="E69">
        <v>50602245</v>
      </c>
      <c r="F69">
        <v>39004000</v>
      </c>
    </row>
    <row r="70" spans="1:6" x14ac:dyDescent="0.25">
      <c r="A70" t="s">
        <v>358</v>
      </c>
      <c r="B70">
        <v>50528041</v>
      </c>
      <c r="C70">
        <v>39022000</v>
      </c>
      <c r="D70">
        <v>50604245</v>
      </c>
      <c r="E70">
        <v>50602345</v>
      </c>
      <c r="F70">
        <v>39004020</v>
      </c>
    </row>
    <row r="71" spans="1:6" x14ac:dyDescent="0.25">
      <c r="A71" t="s">
        <v>359</v>
      </c>
      <c r="B71">
        <v>50528041</v>
      </c>
      <c r="C71">
        <v>39022000</v>
      </c>
      <c r="D71">
        <v>50604245</v>
      </c>
      <c r="E71">
        <v>50602345</v>
      </c>
      <c r="F71">
        <v>39004025</v>
      </c>
    </row>
    <row r="72" spans="1:6" x14ac:dyDescent="0.25">
      <c r="A72" t="s">
        <v>360</v>
      </c>
      <c r="B72">
        <v>50528041</v>
      </c>
      <c r="C72">
        <v>39022000</v>
      </c>
      <c r="D72">
        <v>50604245</v>
      </c>
      <c r="E72">
        <v>50602345</v>
      </c>
      <c r="F72">
        <v>39004030</v>
      </c>
    </row>
    <row r="73" spans="1:6" x14ac:dyDescent="0.25">
      <c r="A73" t="s">
        <v>361</v>
      </c>
      <c r="B73">
        <v>50522041</v>
      </c>
      <c r="C73">
        <v>39021900</v>
      </c>
      <c r="D73">
        <v>50602305</v>
      </c>
      <c r="E73">
        <v>50602285</v>
      </c>
      <c r="F73" t="s">
        <v>541</v>
      </c>
    </row>
    <row r="74" spans="1:6" x14ac:dyDescent="0.25">
      <c r="A74" t="s">
        <v>362</v>
      </c>
      <c r="B74">
        <v>50522041</v>
      </c>
      <c r="C74">
        <v>39021900</v>
      </c>
      <c r="D74">
        <v>50602285</v>
      </c>
      <c r="E74">
        <v>50602285</v>
      </c>
      <c r="F74" t="s">
        <v>542</v>
      </c>
    </row>
    <row r="75" spans="1:6" x14ac:dyDescent="0.25">
      <c r="A75" t="s">
        <v>363</v>
      </c>
      <c r="B75">
        <v>50522041</v>
      </c>
      <c r="C75">
        <v>39021900</v>
      </c>
      <c r="D75">
        <v>50602305</v>
      </c>
      <c r="E75">
        <v>50602245</v>
      </c>
      <c r="F75" t="s">
        <v>543</v>
      </c>
    </row>
    <row r="76" spans="1:6" x14ac:dyDescent="0.25">
      <c r="A76" t="s">
        <v>364</v>
      </c>
      <c r="B76">
        <v>50522041</v>
      </c>
      <c r="C76">
        <v>39021900</v>
      </c>
      <c r="D76">
        <v>50602305</v>
      </c>
      <c r="E76">
        <v>50602245</v>
      </c>
      <c r="F76" t="s">
        <v>544</v>
      </c>
    </row>
    <row r="77" spans="1:6" x14ac:dyDescent="0.25">
      <c r="A77" t="s">
        <v>365</v>
      </c>
      <c r="B77">
        <v>50528041</v>
      </c>
      <c r="C77">
        <v>39021900</v>
      </c>
      <c r="D77">
        <v>50602305</v>
      </c>
      <c r="E77">
        <v>50602245</v>
      </c>
      <c r="F77" t="s">
        <v>545</v>
      </c>
    </row>
    <row r="78" spans="1:6" x14ac:dyDescent="0.25">
      <c r="A78" t="s">
        <v>366</v>
      </c>
      <c r="B78">
        <v>50528041</v>
      </c>
      <c r="C78">
        <v>39021900</v>
      </c>
      <c r="D78">
        <v>50602305</v>
      </c>
      <c r="E78">
        <v>50602245</v>
      </c>
      <c r="F78" t="s">
        <v>550</v>
      </c>
    </row>
    <row r="79" spans="1:6" x14ac:dyDescent="0.25">
      <c r="A79" t="s">
        <v>367</v>
      </c>
      <c r="B79">
        <v>50528041</v>
      </c>
      <c r="C79">
        <v>39021900</v>
      </c>
      <c r="D79">
        <v>50604245</v>
      </c>
      <c r="E79">
        <v>50602345</v>
      </c>
      <c r="F79" t="s">
        <v>551</v>
      </c>
    </row>
    <row r="80" spans="1:6" x14ac:dyDescent="0.25">
      <c r="A80" t="s">
        <v>368</v>
      </c>
      <c r="B80">
        <v>50528041</v>
      </c>
      <c r="C80">
        <v>39021900</v>
      </c>
      <c r="D80">
        <v>50604245</v>
      </c>
      <c r="E80">
        <v>50602345</v>
      </c>
      <c r="F80" t="s">
        <v>552</v>
      </c>
    </row>
    <row r="81" spans="1:6" x14ac:dyDescent="0.25">
      <c r="A81" t="s">
        <v>369</v>
      </c>
      <c r="B81">
        <v>50528041</v>
      </c>
      <c r="C81">
        <v>39022000</v>
      </c>
      <c r="D81">
        <v>50604245</v>
      </c>
      <c r="E81">
        <v>50602345</v>
      </c>
      <c r="F81" t="s">
        <v>553</v>
      </c>
    </row>
    <row r="82" spans="1:6" x14ac:dyDescent="0.25">
      <c r="A82" t="s">
        <v>370</v>
      </c>
      <c r="B82">
        <v>50528041</v>
      </c>
      <c r="C82">
        <v>39022000</v>
      </c>
      <c r="D82">
        <v>50604305</v>
      </c>
      <c r="E82">
        <v>50604205</v>
      </c>
      <c r="F82" t="s">
        <v>554</v>
      </c>
    </row>
    <row r="83" spans="1:6" x14ac:dyDescent="0.25">
      <c r="A83" t="s">
        <v>371</v>
      </c>
      <c r="B83">
        <v>50528041</v>
      </c>
      <c r="C83">
        <v>39022000</v>
      </c>
      <c r="D83">
        <v>50602305</v>
      </c>
      <c r="E83">
        <v>50602245</v>
      </c>
      <c r="F83">
        <v>39004075</v>
      </c>
    </row>
    <row r="84" spans="1:6" x14ac:dyDescent="0.25">
      <c r="A84" t="s">
        <v>372</v>
      </c>
      <c r="B84">
        <v>50528041</v>
      </c>
      <c r="C84">
        <v>39022000</v>
      </c>
      <c r="D84">
        <v>50602305</v>
      </c>
      <c r="E84">
        <v>50602245</v>
      </c>
      <c r="F84">
        <v>39004080</v>
      </c>
    </row>
    <row r="85" spans="1:6" x14ac:dyDescent="0.25">
      <c r="A85" t="s">
        <v>373</v>
      </c>
      <c r="B85">
        <v>50528041</v>
      </c>
      <c r="C85">
        <v>39022000</v>
      </c>
      <c r="D85">
        <v>50604245</v>
      </c>
      <c r="E85">
        <v>50602345</v>
      </c>
      <c r="F85" t="s">
        <v>548</v>
      </c>
    </row>
    <row r="86" spans="1:6" x14ac:dyDescent="0.25">
      <c r="A86" t="s">
        <v>374</v>
      </c>
      <c r="B86">
        <v>50528041</v>
      </c>
      <c r="C86">
        <v>39022000</v>
      </c>
      <c r="D86">
        <v>50604245</v>
      </c>
      <c r="E86">
        <v>50602345</v>
      </c>
      <c r="F86" t="s">
        <v>549</v>
      </c>
    </row>
    <row r="87" spans="1:6" x14ac:dyDescent="0.25">
      <c r="A87" t="s">
        <v>375</v>
      </c>
      <c r="B87">
        <v>50528041</v>
      </c>
      <c r="C87">
        <v>39022000</v>
      </c>
      <c r="D87">
        <v>50604245</v>
      </c>
      <c r="E87">
        <v>50602345</v>
      </c>
      <c r="F87" t="s">
        <v>549</v>
      </c>
    </row>
    <row r="88" spans="1:6" x14ac:dyDescent="0.25">
      <c r="A88" t="s">
        <v>376</v>
      </c>
      <c r="B88">
        <v>50533041</v>
      </c>
      <c r="C88">
        <v>39022010</v>
      </c>
      <c r="D88">
        <v>50604305</v>
      </c>
      <c r="E88">
        <v>50604205</v>
      </c>
      <c r="F88" t="s">
        <v>2585</v>
      </c>
    </row>
    <row r="89" spans="1:6" x14ac:dyDescent="0.25">
      <c r="A89" t="s">
        <v>377</v>
      </c>
      <c r="B89">
        <v>50533041</v>
      </c>
      <c r="C89">
        <v>39022010</v>
      </c>
      <c r="D89">
        <v>50604305</v>
      </c>
      <c r="E89">
        <v>50604205</v>
      </c>
      <c r="F89" t="s">
        <v>548</v>
      </c>
    </row>
    <row r="90" spans="1:6" x14ac:dyDescent="0.25">
      <c r="A90" t="s">
        <v>378</v>
      </c>
      <c r="B90">
        <v>50533041</v>
      </c>
      <c r="C90">
        <v>39022010</v>
      </c>
      <c r="D90">
        <v>50604365</v>
      </c>
      <c r="E90">
        <v>50604305</v>
      </c>
      <c r="F90" t="s">
        <v>549</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B23A1-9CDD-41BC-BF62-37E7E50570D1}">
  <sheetPr codeName="Blad8"/>
  <dimension ref="A1:G134"/>
  <sheetViews>
    <sheetView workbookViewId="0">
      <pane ySplit="2" topLeftCell="A3" activePane="bottomLeft" state="frozen"/>
      <selection activeCell="H37" sqref="H37"/>
      <selection pane="bottomLeft" activeCell="H37" sqref="H37"/>
    </sheetView>
  </sheetViews>
  <sheetFormatPr defaultRowHeight="15" x14ac:dyDescent="0.25"/>
  <cols>
    <col min="1" max="1" width="20.7109375" bestFit="1" customWidth="1"/>
    <col min="2" max="3" width="9" bestFit="1" customWidth="1"/>
    <col min="4" max="4" width="19.140625" customWidth="1"/>
    <col min="5" max="5" width="22.140625" customWidth="1"/>
    <col min="6" max="6" width="14.85546875" bestFit="1" customWidth="1"/>
    <col min="7" max="7" width="9.42578125" customWidth="1"/>
  </cols>
  <sheetData>
    <row r="1" spans="1:7" x14ac:dyDescent="0.25">
      <c r="A1" s="3" t="s">
        <v>2579</v>
      </c>
      <c r="B1" s="3"/>
      <c r="C1" s="3"/>
      <c r="D1" s="3"/>
      <c r="E1" s="3"/>
      <c r="F1" s="3"/>
    </row>
    <row r="2" spans="1:7" x14ac:dyDescent="0.25">
      <c r="A2" s="1" t="s">
        <v>0</v>
      </c>
      <c r="B2" s="1" t="s">
        <v>379</v>
      </c>
      <c r="C2" s="1" t="s">
        <v>380</v>
      </c>
      <c r="D2" s="1" t="s">
        <v>2077</v>
      </c>
      <c r="E2" s="1" t="s">
        <v>2078</v>
      </c>
      <c r="F2" s="1" t="s">
        <v>381</v>
      </c>
      <c r="G2" s="1" t="s">
        <v>2682</v>
      </c>
    </row>
    <row r="3" spans="1:7" x14ac:dyDescent="0.25">
      <c r="A3" s="2" t="s">
        <v>388</v>
      </c>
      <c r="B3">
        <v>50522110</v>
      </c>
      <c r="C3">
        <v>50705570</v>
      </c>
      <c r="D3">
        <v>50602305</v>
      </c>
      <c r="E3">
        <v>50602285</v>
      </c>
      <c r="F3" t="s">
        <v>555</v>
      </c>
      <c r="G3">
        <v>50522150</v>
      </c>
    </row>
    <row r="4" spans="1:7" x14ac:dyDescent="0.25">
      <c r="A4" t="s">
        <v>389</v>
      </c>
      <c r="B4">
        <v>50522110</v>
      </c>
      <c r="C4">
        <v>50705570</v>
      </c>
      <c r="D4">
        <v>50602305</v>
      </c>
      <c r="E4">
        <v>50602285</v>
      </c>
      <c r="F4" t="s">
        <v>556</v>
      </c>
      <c r="G4">
        <v>50522150</v>
      </c>
    </row>
    <row r="5" spans="1:7" x14ac:dyDescent="0.25">
      <c r="A5" t="s">
        <v>390</v>
      </c>
      <c r="B5">
        <v>50522110</v>
      </c>
      <c r="C5">
        <v>50705570</v>
      </c>
      <c r="D5">
        <v>50602305</v>
      </c>
      <c r="E5">
        <v>50602285</v>
      </c>
      <c r="F5" t="s">
        <v>557</v>
      </c>
      <c r="G5">
        <v>50522150</v>
      </c>
    </row>
    <row r="6" spans="1:7" x14ac:dyDescent="0.25">
      <c r="A6" t="s">
        <v>391</v>
      </c>
      <c r="B6">
        <v>50522110</v>
      </c>
      <c r="C6">
        <v>50705570</v>
      </c>
      <c r="D6">
        <v>50602305</v>
      </c>
      <c r="E6">
        <v>50602285</v>
      </c>
      <c r="F6" t="s">
        <v>558</v>
      </c>
      <c r="G6">
        <v>50522150</v>
      </c>
    </row>
    <row r="7" spans="1:7" x14ac:dyDescent="0.25">
      <c r="A7" t="s">
        <v>392</v>
      </c>
      <c r="B7">
        <v>50522110</v>
      </c>
      <c r="C7">
        <v>50705570</v>
      </c>
      <c r="D7">
        <v>50602305</v>
      </c>
      <c r="E7">
        <v>50602285</v>
      </c>
      <c r="F7" t="s">
        <v>559</v>
      </c>
      <c r="G7">
        <v>50522150</v>
      </c>
    </row>
    <row r="8" spans="1:7" x14ac:dyDescent="0.25">
      <c r="A8" t="s">
        <v>393</v>
      </c>
      <c r="B8">
        <v>50522110</v>
      </c>
      <c r="C8">
        <v>50705570</v>
      </c>
      <c r="D8">
        <v>50602305</v>
      </c>
      <c r="E8">
        <v>50602285</v>
      </c>
      <c r="F8" t="s">
        <v>560</v>
      </c>
      <c r="G8">
        <v>50522150</v>
      </c>
    </row>
    <row r="9" spans="1:7" x14ac:dyDescent="0.25">
      <c r="A9" t="s">
        <v>394</v>
      </c>
      <c r="B9">
        <v>50522110</v>
      </c>
      <c r="C9">
        <v>50705570</v>
      </c>
      <c r="D9">
        <v>50604245</v>
      </c>
      <c r="E9">
        <v>50602345</v>
      </c>
      <c r="F9" t="s">
        <v>561</v>
      </c>
      <c r="G9">
        <v>50522150</v>
      </c>
    </row>
    <row r="10" spans="1:7" x14ac:dyDescent="0.25">
      <c r="A10" t="s">
        <v>395</v>
      </c>
      <c r="B10">
        <v>50522110</v>
      </c>
      <c r="C10">
        <v>50705570</v>
      </c>
      <c r="D10">
        <v>50604245</v>
      </c>
      <c r="E10">
        <v>50602345</v>
      </c>
      <c r="F10" t="s">
        <v>562</v>
      </c>
      <c r="G10">
        <v>50522150</v>
      </c>
    </row>
    <row r="11" spans="1:7" x14ac:dyDescent="0.25">
      <c r="A11" t="s">
        <v>396</v>
      </c>
      <c r="B11">
        <v>50522110</v>
      </c>
      <c r="C11">
        <v>50705700</v>
      </c>
      <c r="D11">
        <v>50602305</v>
      </c>
      <c r="E11">
        <v>50602285</v>
      </c>
      <c r="F11" t="s">
        <v>2083</v>
      </c>
      <c r="G11">
        <v>50522150</v>
      </c>
    </row>
    <row r="12" spans="1:7" x14ac:dyDescent="0.25">
      <c r="A12" t="s">
        <v>397</v>
      </c>
      <c r="B12">
        <v>50522110</v>
      </c>
      <c r="C12">
        <v>50705700</v>
      </c>
      <c r="D12">
        <v>50604245</v>
      </c>
      <c r="E12">
        <v>50602345</v>
      </c>
      <c r="F12" t="s">
        <v>563</v>
      </c>
      <c r="G12">
        <v>50522150</v>
      </c>
    </row>
    <row r="13" spans="1:7" x14ac:dyDescent="0.25">
      <c r="A13" t="s">
        <v>398</v>
      </c>
      <c r="B13">
        <v>50522110</v>
      </c>
      <c r="C13">
        <v>50705700</v>
      </c>
      <c r="D13">
        <v>50604245</v>
      </c>
      <c r="E13">
        <v>50602345</v>
      </c>
      <c r="F13" t="s">
        <v>564</v>
      </c>
      <c r="G13">
        <v>50522150</v>
      </c>
    </row>
    <row r="14" spans="1:7" x14ac:dyDescent="0.25">
      <c r="A14" t="s">
        <v>399</v>
      </c>
      <c r="B14">
        <v>50522110</v>
      </c>
      <c r="C14">
        <v>50705700</v>
      </c>
      <c r="D14">
        <v>50604305</v>
      </c>
      <c r="E14">
        <v>50604205</v>
      </c>
      <c r="F14" t="s">
        <v>565</v>
      </c>
      <c r="G14">
        <v>50522150</v>
      </c>
    </row>
    <row r="15" spans="1:7" x14ac:dyDescent="0.25">
      <c r="A15" t="s">
        <v>400</v>
      </c>
      <c r="B15">
        <v>50528110</v>
      </c>
      <c r="C15">
        <v>50705845</v>
      </c>
      <c r="D15">
        <v>50604305</v>
      </c>
      <c r="E15">
        <v>50604205</v>
      </c>
      <c r="F15" t="s">
        <v>2085</v>
      </c>
      <c r="G15">
        <v>50528150</v>
      </c>
    </row>
    <row r="16" spans="1:7" x14ac:dyDescent="0.25">
      <c r="A16" t="s">
        <v>401</v>
      </c>
      <c r="B16">
        <v>50528110</v>
      </c>
      <c r="C16">
        <v>50705845</v>
      </c>
      <c r="D16">
        <v>50604305</v>
      </c>
      <c r="E16">
        <v>50604205</v>
      </c>
      <c r="F16" t="s">
        <v>566</v>
      </c>
      <c r="G16">
        <v>50528150</v>
      </c>
    </row>
    <row r="17" spans="1:7" x14ac:dyDescent="0.25">
      <c r="A17" t="s">
        <v>402</v>
      </c>
      <c r="B17">
        <v>50528110</v>
      </c>
      <c r="C17">
        <v>50705845</v>
      </c>
      <c r="D17">
        <v>50604305</v>
      </c>
      <c r="E17">
        <v>50604205</v>
      </c>
      <c r="F17" t="s">
        <v>567</v>
      </c>
      <c r="G17">
        <v>50528150</v>
      </c>
    </row>
    <row r="18" spans="1:7" x14ac:dyDescent="0.25">
      <c r="A18" t="s">
        <v>403</v>
      </c>
      <c r="B18">
        <v>50528110</v>
      </c>
      <c r="C18">
        <v>50705845</v>
      </c>
      <c r="D18">
        <v>50604305</v>
      </c>
      <c r="E18">
        <v>50604205</v>
      </c>
      <c r="F18" t="s">
        <v>568</v>
      </c>
      <c r="G18">
        <v>50528150</v>
      </c>
    </row>
    <row r="19" spans="1:7" x14ac:dyDescent="0.25">
      <c r="A19" t="s">
        <v>404</v>
      </c>
      <c r="B19">
        <v>50522110</v>
      </c>
      <c r="C19">
        <v>50705570</v>
      </c>
      <c r="D19">
        <v>50602305</v>
      </c>
      <c r="E19">
        <v>50602285</v>
      </c>
      <c r="F19" t="s">
        <v>569</v>
      </c>
      <c r="G19">
        <v>50522150</v>
      </c>
    </row>
    <row r="20" spans="1:7" x14ac:dyDescent="0.25">
      <c r="A20" t="s">
        <v>405</v>
      </c>
      <c r="B20">
        <v>50522110</v>
      </c>
      <c r="C20">
        <v>50705570</v>
      </c>
      <c r="D20">
        <v>50602305</v>
      </c>
      <c r="E20">
        <v>50602285</v>
      </c>
      <c r="F20" t="s">
        <v>570</v>
      </c>
      <c r="G20">
        <v>50522150</v>
      </c>
    </row>
    <row r="21" spans="1:7" x14ac:dyDescent="0.25">
      <c r="A21" t="s">
        <v>406</v>
      </c>
      <c r="B21">
        <v>50522110</v>
      </c>
      <c r="C21">
        <v>50705570</v>
      </c>
      <c r="D21">
        <v>50602305</v>
      </c>
      <c r="E21">
        <v>50602285</v>
      </c>
      <c r="F21" t="s">
        <v>571</v>
      </c>
      <c r="G21">
        <v>50522150</v>
      </c>
    </row>
    <row r="22" spans="1:7" x14ac:dyDescent="0.25">
      <c r="A22" t="s">
        <v>407</v>
      </c>
      <c r="B22">
        <v>50522110</v>
      </c>
      <c r="C22">
        <v>50705570</v>
      </c>
      <c r="D22">
        <v>50604245</v>
      </c>
      <c r="E22">
        <v>50602345</v>
      </c>
      <c r="F22" t="s">
        <v>572</v>
      </c>
      <c r="G22">
        <v>50522150</v>
      </c>
    </row>
    <row r="23" spans="1:7" x14ac:dyDescent="0.25">
      <c r="A23" t="s">
        <v>408</v>
      </c>
      <c r="B23">
        <v>50522110</v>
      </c>
      <c r="C23">
        <v>50705570</v>
      </c>
      <c r="D23">
        <v>50602305</v>
      </c>
      <c r="E23">
        <v>50602285</v>
      </c>
      <c r="F23" t="s">
        <v>2086</v>
      </c>
      <c r="G23">
        <v>50522150</v>
      </c>
    </row>
    <row r="24" spans="1:7" x14ac:dyDescent="0.25">
      <c r="A24" t="s">
        <v>409</v>
      </c>
      <c r="B24">
        <v>50522110</v>
      </c>
      <c r="C24">
        <v>50705570</v>
      </c>
      <c r="D24">
        <v>50604245</v>
      </c>
      <c r="E24">
        <v>50602345</v>
      </c>
      <c r="F24" t="s">
        <v>573</v>
      </c>
      <c r="G24">
        <v>50522150</v>
      </c>
    </row>
    <row r="25" spans="1:7" x14ac:dyDescent="0.25">
      <c r="A25" t="s">
        <v>410</v>
      </c>
      <c r="B25">
        <v>50522110</v>
      </c>
      <c r="C25">
        <v>50705570</v>
      </c>
      <c r="D25">
        <v>50604245</v>
      </c>
      <c r="E25">
        <v>50602345</v>
      </c>
      <c r="F25" t="s">
        <v>574</v>
      </c>
      <c r="G25">
        <v>50522150</v>
      </c>
    </row>
    <row r="26" spans="1:7" x14ac:dyDescent="0.25">
      <c r="A26" t="s">
        <v>411</v>
      </c>
      <c r="B26">
        <v>50522110</v>
      </c>
      <c r="C26">
        <v>50705570</v>
      </c>
      <c r="D26">
        <v>50604305</v>
      </c>
      <c r="E26">
        <v>50604205</v>
      </c>
      <c r="F26" t="s">
        <v>575</v>
      </c>
      <c r="G26">
        <v>50522150</v>
      </c>
    </row>
    <row r="27" spans="1:7" x14ac:dyDescent="0.25">
      <c r="A27" t="s">
        <v>412</v>
      </c>
      <c r="B27">
        <v>50522110</v>
      </c>
      <c r="C27">
        <v>50705700</v>
      </c>
      <c r="D27">
        <v>50604245</v>
      </c>
      <c r="E27">
        <v>50602345</v>
      </c>
      <c r="F27" t="s">
        <v>576</v>
      </c>
      <c r="G27">
        <v>50522150</v>
      </c>
    </row>
    <row r="28" spans="1:7" x14ac:dyDescent="0.25">
      <c r="A28" t="s">
        <v>413</v>
      </c>
      <c r="B28">
        <v>50522110</v>
      </c>
      <c r="C28">
        <v>50705700</v>
      </c>
      <c r="D28">
        <v>50604305</v>
      </c>
      <c r="E28">
        <v>50604205</v>
      </c>
      <c r="F28" t="s">
        <v>577</v>
      </c>
      <c r="G28">
        <v>50522150</v>
      </c>
    </row>
    <row r="29" spans="1:7" x14ac:dyDescent="0.25">
      <c r="A29" t="s">
        <v>414</v>
      </c>
      <c r="B29">
        <v>50522110</v>
      </c>
      <c r="C29">
        <v>50705700</v>
      </c>
      <c r="D29">
        <v>50604305</v>
      </c>
      <c r="E29">
        <v>50604205</v>
      </c>
      <c r="F29" t="s">
        <v>578</v>
      </c>
      <c r="G29">
        <v>50522150</v>
      </c>
    </row>
    <row r="30" spans="1:7" x14ac:dyDescent="0.25">
      <c r="A30" t="s">
        <v>415</v>
      </c>
      <c r="B30">
        <v>50522110</v>
      </c>
      <c r="C30">
        <v>50705700</v>
      </c>
      <c r="D30">
        <v>50604305</v>
      </c>
      <c r="E30">
        <v>50604205</v>
      </c>
      <c r="F30" t="s">
        <v>579</v>
      </c>
      <c r="G30">
        <v>50522150</v>
      </c>
    </row>
    <row r="31" spans="1:7" x14ac:dyDescent="0.25">
      <c r="A31" t="s">
        <v>416</v>
      </c>
      <c r="B31">
        <v>50528110</v>
      </c>
      <c r="C31">
        <v>50705845</v>
      </c>
      <c r="D31">
        <v>50604305</v>
      </c>
      <c r="E31">
        <v>50604205</v>
      </c>
      <c r="F31" t="s">
        <v>2079</v>
      </c>
      <c r="G31">
        <v>50528150</v>
      </c>
    </row>
    <row r="32" spans="1:7" x14ac:dyDescent="0.25">
      <c r="A32" t="s">
        <v>417</v>
      </c>
      <c r="B32">
        <v>50528110</v>
      </c>
      <c r="C32">
        <v>50705845</v>
      </c>
      <c r="D32">
        <v>50604305</v>
      </c>
      <c r="E32">
        <v>50604205</v>
      </c>
      <c r="F32" t="s">
        <v>580</v>
      </c>
      <c r="G32">
        <v>50528150</v>
      </c>
    </row>
    <row r="33" spans="1:7" x14ac:dyDescent="0.25">
      <c r="A33" t="s">
        <v>418</v>
      </c>
      <c r="B33">
        <v>50528110</v>
      </c>
      <c r="C33">
        <v>50705845</v>
      </c>
      <c r="D33">
        <v>50604305</v>
      </c>
      <c r="E33">
        <v>50604205</v>
      </c>
      <c r="F33" t="s">
        <v>581</v>
      </c>
      <c r="G33">
        <v>50528150</v>
      </c>
    </row>
    <row r="34" spans="1:7" x14ac:dyDescent="0.25">
      <c r="A34" t="s">
        <v>419</v>
      </c>
      <c r="B34">
        <v>50528110</v>
      </c>
      <c r="C34">
        <v>50705845</v>
      </c>
      <c r="D34">
        <v>50604365</v>
      </c>
      <c r="E34">
        <v>50604305</v>
      </c>
      <c r="F34" t="s">
        <v>582</v>
      </c>
      <c r="G34">
        <v>50528150</v>
      </c>
    </row>
    <row r="35" spans="1:7" x14ac:dyDescent="0.25">
      <c r="A35" t="s">
        <v>420</v>
      </c>
      <c r="B35">
        <v>50528110</v>
      </c>
      <c r="C35">
        <v>50705845</v>
      </c>
      <c r="D35">
        <v>50604365</v>
      </c>
      <c r="E35">
        <v>50604305</v>
      </c>
      <c r="F35" t="s">
        <v>583</v>
      </c>
      <c r="G35">
        <v>50528150</v>
      </c>
    </row>
    <row r="36" spans="1:7" x14ac:dyDescent="0.25">
      <c r="A36" t="s">
        <v>421</v>
      </c>
      <c r="B36">
        <v>50522110</v>
      </c>
      <c r="C36">
        <v>50705570</v>
      </c>
      <c r="D36">
        <v>50602305</v>
      </c>
      <c r="E36">
        <v>50602285</v>
      </c>
      <c r="F36" t="s">
        <v>584</v>
      </c>
      <c r="G36">
        <v>50522150</v>
      </c>
    </row>
    <row r="37" spans="1:7" x14ac:dyDescent="0.25">
      <c r="A37" t="s">
        <v>422</v>
      </c>
      <c r="B37">
        <v>50522110</v>
      </c>
      <c r="C37">
        <v>50705570</v>
      </c>
      <c r="D37">
        <v>50604245</v>
      </c>
      <c r="E37">
        <v>50602345</v>
      </c>
      <c r="F37" t="s">
        <v>585</v>
      </c>
      <c r="G37">
        <v>50522150</v>
      </c>
    </row>
    <row r="38" spans="1:7" x14ac:dyDescent="0.25">
      <c r="A38" t="s">
        <v>423</v>
      </c>
      <c r="B38">
        <v>50522110</v>
      </c>
      <c r="C38">
        <v>50705570</v>
      </c>
      <c r="D38">
        <v>50604245</v>
      </c>
      <c r="E38">
        <v>50602345</v>
      </c>
      <c r="F38" t="s">
        <v>586</v>
      </c>
      <c r="G38">
        <v>50522150</v>
      </c>
    </row>
    <row r="39" spans="1:7" x14ac:dyDescent="0.25">
      <c r="A39" t="s">
        <v>424</v>
      </c>
      <c r="B39">
        <v>50522110</v>
      </c>
      <c r="C39">
        <v>50705570</v>
      </c>
      <c r="D39">
        <v>50604305</v>
      </c>
      <c r="E39">
        <v>50604205</v>
      </c>
      <c r="F39" t="s">
        <v>587</v>
      </c>
      <c r="G39">
        <v>50522150</v>
      </c>
    </row>
    <row r="40" spans="1:7" x14ac:dyDescent="0.25">
      <c r="A40" t="s">
        <v>425</v>
      </c>
      <c r="B40">
        <v>50522110</v>
      </c>
      <c r="C40">
        <v>50705700</v>
      </c>
      <c r="D40">
        <v>50604245</v>
      </c>
      <c r="E40">
        <v>50602345</v>
      </c>
      <c r="F40" t="s">
        <v>2080</v>
      </c>
      <c r="G40">
        <v>50522150</v>
      </c>
    </row>
    <row r="41" spans="1:7" x14ac:dyDescent="0.25">
      <c r="A41" t="s">
        <v>426</v>
      </c>
      <c r="B41">
        <v>50522110</v>
      </c>
      <c r="C41">
        <v>50705700</v>
      </c>
      <c r="D41">
        <v>50604305</v>
      </c>
      <c r="E41">
        <v>50604205</v>
      </c>
      <c r="F41" t="s">
        <v>588</v>
      </c>
      <c r="G41">
        <v>50522150</v>
      </c>
    </row>
    <row r="42" spans="1:7" x14ac:dyDescent="0.25">
      <c r="A42" t="s">
        <v>427</v>
      </c>
      <c r="B42">
        <v>50522110</v>
      </c>
      <c r="C42">
        <v>50705700</v>
      </c>
      <c r="D42">
        <v>50604305</v>
      </c>
      <c r="E42">
        <v>50604205</v>
      </c>
      <c r="F42" t="s">
        <v>589</v>
      </c>
      <c r="G42">
        <v>50522150</v>
      </c>
    </row>
    <row r="43" spans="1:7" x14ac:dyDescent="0.25">
      <c r="A43" t="s">
        <v>429</v>
      </c>
      <c r="B43">
        <v>50522110</v>
      </c>
      <c r="C43">
        <v>50705700</v>
      </c>
      <c r="D43">
        <v>50604305</v>
      </c>
      <c r="E43">
        <v>50604205</v>
      </c>
      <c r="F43" t="s">
        <v>590</v>
      </c>
      <c r="G43">
        <v>50522150</v>
      </c>
    </row>
    <row r="44" spans="1:7" x14ac:dyDescent="0.25">
      <c r="A44" t="s">
        <v>428</v>
      </c>
      <c r="B44">
        <v>50528110</v>
      </c>
      <c r="C44">
        <v>50705700</v>
      </c>
      <c r="D44">
        <v>50604305</v>
      </c>
      <c r="E44">
        <v>50604205</v>
      </c>
      <c r="F44" t="s">
        <v>2081</v>
      </c>
      <c r="G44">
        <v>50528150</v>
      </c>
    </row>
    <row r="45" spans="1:7" x14ac:dyDescent="0.25">
      <c r="A45" t="s">
        <v>430</v>
      </c>
      <c r="B45">
        <v>50528110</v>
      </c>
      <c r="C45">
        <v>50705700</v>
      </c>
      <c r="D45">
        <v>50604305</v>
      </c>
      <c r="E45">
        <v>50604205</v>
      </c>
      <c r="F45" t="s">
        <v>591</v>
      </c>
      <c r="G45">
        <v>50528150</v>
      </c>
    </row>
    <row r="46" spans="1:7" x14ac:dyDescent="0.25">
      <c r="A46" t="s">
        <v>431</v>
      </c>
      <c r="B46">
        <v>50528110</v>
      </c>
      <c r="C46">
        <v>50705700</v>
      </c>
      <c r="D46">
        <v>50604305</v>
      </c>
      <c r="E46">
        <v>50604205</v>
      </c>
      <c r="F46" t="s">
        <v>592</v>
      </c>
      <c r="G46">
        <v>50528150</v>
      </c>
    </row>
    <row r="47" spans="1:7" x14ac:dyDescent="0.25">
      <c r="A47" t="s">
        <v>432</v>
      </c>
      <c r="B47">
        <v>50528110</v>
      </c>
      <c r="C47">
        <v>50705700</v>
      </c>
      <c r="D47">
        <v>50604365</v>
      </c>
      <c r="E47">
        <v>50604305</v>
      </c>
      <c r="F47" t="s">
        <v>593</v>
      </c>
      <c r="G47">
        <v>50528150</v>
      </c>
    </row>
    <row r="48" spans="1:7" x14ac:dyDescent="0.25">
      <c r="A48" t="s">
        <v>433</v>
      </c>
      <c r="B48">
        <v>50528110</v>
      </c>
      <c r="C48">
        <v>50705845</v>
      </c>
      <c r="D48">
        <v>50604305</v>
      </c>
      <c r="E48">
        <v>50604205</v>
      </c>
      <c r="F48" t="s">
        <v>2082</v>
      </c>
      <c r="G48">
        <v>50528150</v>
      </c>
    </row>
    <row r="49" spans="1:7" x14ac:dyDescent="0.25">
      <c r="A49" t="s">
        <v>434</v>
      </c>
      <c r="B49">
        <v>50528110</v>
      </c>
      <c r="C49">
        <v>50705845</v>
      </c>
      <c r="D49">
        <v>50604365</v>
      </c>
      <c r="E49">
        <v>50604305</v>
      </c>
      <c r="F49" t="s">
        <v>594</v>
      </c>
      <c r="G49">
        <v>50528150</v>
      </c>
    </row>
    <row r="50" spans="1:7" x14ac:dyDescent="0.25">
      <c r="A50" t="s">
        <v>435</v>
      </c>
      <c r="B50">
        <v>50528110</v>
      </c>
      <c r="C50">
        <v>50705845</v>
      </c>
      <c r="D50">
        <v>50604365</v>
      </c>
      <c r="E50">
        <v>50604305</v>
      </c>
      <c r="F50" t="s">
        <v>595</v>
      </c>
      <c r="G50">
        <v>50528150</v>
      </c>
    </row>
    <row r="51" spans="1:7" x14ac:dyDescent="0.25">
      <c r="A51" t="s">
        <v>436</v>
      </c>
      <c r="B51">
        <v>50522110</v>
      </c>
      <c r="C51">
        <v>50705700</v>
      </c>
      <c r="D51">
        <v>50604245</v>
      </c>
      <c r="E51">
        <v>50602345</v>
      </c>
      <c r="F51" t="s">
        <v>596</v>
      </c>
      <c r="G51">
        <v>50522150</v>
      </c>
    </row>
    <row r="52" spans="1:7" x14ac:dyDescent="0.25">
      <c r="A52" t="s">
        <v>437</v>
      </c>
      <c r="B52">
        <v>50522110</v>
      </c>
      <c r="C52">
        <v>50705700</v>
      </c>
      <c r="D52">
        <v>50604245</v>
      </c>
      <c r="E52">
        <v>50602345</v>
      </c>
      <c r="F52" t="s">
        <v>597</v>
      </c>
      <c r="G52">
        <v>50522150</v>
      </c>
    </row>
    <row r="53" spans="1:7" x14ac:dyDescent="0.25">
      <c r="A53" t="s">
        <v>438</v>
      </c>
      <c r="B53">
        <v>50522110</v>
      </c>
      <c r="C53">
        <v>50705700</v>
      </c>
      <c r="D53">
        <v>50604305</v>
      </c>
      <c r="E53">
        <v>50604205</v>
      </c>
      <c r="F53" t="s">
        <v>598</v>
      </c>
      <c r="G53">
        <v>50522150</v>
      </c>
    </row>
    <row r="54" spans="1:7" x14ac:dyDescent="0.25">
      <c r="A54" t="s">
        <v>439</v>
      </c>
      <c r="B54">
        <v>50522110</v>
      </c>
      <c r="C54">
        <v>50705700</v>
      </c>
      <c r="D54">
        <v>50604305</v>
      </c>
      <c r="E54">
        <v>50604205</v>
      </c>
      <c r="F54" t="s">
        <v>599</v>
      </c>
      <c r="G54">
        <v>50522150</v>
      </c>
    </row>
    <row r="55" spans="1:7" x14ac:dyDescent="0.25">
      <c r="A55" t="s">
        <v>440</v>
      </c>
      <c r="B55">
        <v>50522110</v>
      </c>
      <c r="C55">
        <v>50705700</v>
      </c>
      <c r="D55">
        <v>50604305</v>
      </c>
      <c r="E55">
        <v>50604205</v>
      </c>
      <c r="F55" t="s">
        <v>600</v>
      </c>
      <c r="G55">
        <v>50522150</v>
      </c>
    </row>
    <row r="56" spans="1:7" x14ac:dyDescent="0.25">
      <c r="A56" t="s">
        <v>446</v>
      </c>
      <c r="B56">
        <v>50528110</v>
      </c>
      <c r="C56">
        <v>50705845</v>
      </c>
      <c r="D56">
        <v>50604305</v>
      </c>
      <c r="E56">
        <v>50604205</v>
      </c>
      <c r="F56" t="s">
        <v>713</v>
      </c>
      <c r="G56">
        <v>50528150</v>
      </c>
    </row>
    <row r="57" spans="1:7" x14ac:dyDescent="0.25">
      <c r="A57" t="s">
        <v>447</v>
      </c>
      <c r="B57">
        <v>50528110</v>
      </c>
      <c r="C57">
        <v>50705845</v>
      </c>
      <c r="D57">
        <v>50604305</v>
      </c>
      <c r="E57">
        <v>50604205</v>
      </c>
      <c r="F57" t="s">
        <v>601</v>
      </c>
      <c r="G57">
        <v>50528150</v>
      </c>
    </row>
    <row r="58" spans="1:7" x14ac:dyDescent="0.25">
      <c r="A58" t="s">
        <v>441</v>
      </c>
      <c r="B58">
        <v>50528110</v>
      </c>
      <c r="C58">
        <v>50705845</v>
      </c>
      <c r="D58">
        <v>50604305</v>
      </c>
      <c r="E58">
        <v>50604205</v>
      </c>
      <c r="F58" t="s">
        <v>602</v>
      </c>
      <c r="G58">
        <v>50528150</v>
      </c>
    </row>
    <row r="59" spans="1:7" x14ac:dyDescent="0.25">
      <c r="A59" t="s">
        <v>442</v>
      </c>
      <c r="B59">
        <v>50528110</v>
      </c>
      <c r="C59">
        <v>50705845</v>
      </c>
      <c r="D59">
        <v>50604305</v>
      </c>
      <c r="E59">
        <v>50604205</v>
      </c>
      <c r="F59" t="s">
        <v>603</v>
      </c>
      <c r="G59">
        <v>50528150</v>
      </c>
    </row>
    <row r="60" spans="1:7" x14ac:dyDescent="0.25">
      <c r="A60" t="s">
        <v>443</v>
      </c>
      <c r="B60">
        <v>50528110</v>
      </c>
      <c r="C60">
        <v>50705845</v>
      </c>
      <c r="D60">
        <v>50604365</v>
      </c>
      <c r="E60">
        <v>50604305</v>
      </c>
      <c r="F60" t="s">
        <v>604</v>
      </c>
      <c r="G60">
        <v>50528150</v>
      </c>
    </row>
    <row r="61" spans="1:7" x14ac:dyDescent="0.25">
      <c r="A61" t="s">
        <v>448</v>
      </c>
      <c r="B61">
        <v>50528110</v>
      </c>
      <c r="C61">
        <v>50705845</v>
      </c>
      <c r="D61">
        <v>50604305</v>
      </c>
      <c r="E61">
        <v>50604205</v>
      </c>
      <c r="F61" t="s">
        <v>605</v>
      </c>
      <c r="G61">
        <v>50528150</v>
      </c>
    </row>
    <row r="62" spans="1:7" x14ac:dyDescent="0.25">
      <c r="A62" t="s">
        <v>449</v>
      </c>
      <c r="B62">
        <v>50528110</v>
      </c>
      <c r="C62">
        <v>50705845</v>
      </c>
      <c r="D62">
        <v>50604305</v>
      </c>
      <c r="E62">
        <v>50604205</v>
      </c>
      <c r="F62" t="s">
        <v>606</v>
      </c>
      <c r="G62">
        <v>50528150</v>
      </c>
    </row>
    <row r="63" spans="1:7" x14ac:dyDescent="0.25">
      <c r="A63" t="s">
        <v>444</v>
      </c>
      <c r="B63">
        <v>50528110</v>
      </c>
      <c r="C63">
        <v>50705845</v>
      </c>
      <c r="D63">
        <v>50604365</v>
      </c>
      <c r="E63">
        <v>50604305</v>
      </c>
      <c r="F63" t="s">
        <v>607</v>
      </c>
      <c r="G63">
        <v>50528150</v>
      </c>
    </row>
    <row r="64" spans="1:7" x14ac:dyDescent="0.25">
      <c r="A64" t="s">
        <v>445</v>
      </c>
      <c r="B64">
        <v>50528110</v>
      </c>
      <c r="C64">
        <v>50705845</v>
      </c>
      <c r="D64">
        <v>50604365</v>
      </c>
      <c r="E64">
        <v>50604305</v>
      </c>
      <c r="F64" t="s">
        <v>608</v>
      </c>
      <c r="G64">
        <v>50528150</v>
      </c>
    </row>
    <row r="65" spans="1:7" x14ac:dyDescent="0.25">
      <c r="A65" t="s">
        <v>450</v>
      </c>
      <c r="B65">
        <v>50528110</v>
      </c>
      <c r="C65">
        <v>50705845</v>
      </c>
      <c r="D65">
        <v>50604305</v>
      </c>
      <c r="E65">
        <v>50604205</v>
      </c>
      <c r="F65" t="s">
        <v>609</v>
      </c>
      <c r="G65">
        <v>50528150</v>
      </c>
    </row>
    <row r="66" spans="1:7" x14ac:dyDescent="0.25">
      <c r="A66" t="s">
        <v>451</v>
      </c>
      <c r="B66">
        <v>50528110</v>
      </c>
      <c r="C66">
        <v>50705845</v>
      </c>
      <c r="D66">
        <v>50604305</v>
      </c>
      <c r="E66">
        <v>50604205</v>
      </c>
      <c r="F66" t="s">
        <v>610</v>
      </c>
      <c r="G66">
        <v>50528150</v>
      </c>
    </row>
    <row r="67" spans="1:7" x14ac:dyDescent="0.25">
      <c r="A67" t="s">
        <v>452</v>
      </c>
      <c r="B67">
        <v>50528110</v>
      </c>
      <c r="C67">
        <v>50705845</v>
      </c>
      <c r="D67">
        <v>50604365</v>
      </c>
      <c r="E67">
        <v>50604305</v>
      </c>
      <c r="F67" t="s">
        <v>611</v>
      </c>
      <c r="G67">
        <v>50528150</v>
      </c>
    </row>
    <row r="68" spans="1:7" x14ac:dyDescent="0.25">
      <c r="A68" t="s">
        <v>453</v>
      </c>
      <c r="B68">
        <v>50528110</v>
      </c>
      <c r="C68">
        <v>50705845</v>
      </c>
      <c r="D68">
        <v>50604365</v>
      </c>
      <c r="E68">
        <v>50604305</v>
      </c>
      <c r="F68" t="s">
        <v>612</v>
      </c>
      <c r="G68">
        <v>50528150</v>
      </c>
    </row>
    <row r="69" spans="1:7" x14ac:dyDescent="0.25">
      <c r="A69" t="s">
        <v>454</v>
      </c>
      <c r="B69">
        <v>50522110</v>
      </c>
      <c r="C69">
        <v>50705570</v>
      </c>
      <c r="D69">
        <v>50602205</v>
      </c>
      <c r="E69">
        <v>50602205</v>
      </c>
      <c r="F69" t="s">
        <v>556</v>
      </c>
      <c r="G69">
        <v>50522150</v>
      </c>
    </row>
    <row r="70" spans="1:7" x14ac:dyDescent="0.25">
      <c r="A70" t="s">
        <v>455</v>
      </c>
      <c r="B70">
        <v>50522110</v>
      </c>
      <c r="C70">
        <v>50705570</v>
      </c>
      <c r="D70">
        <v>50602205</v>
      </c>
      <c r="E70">
        <v>50602205</v>
      </c>
      <c r="F70" t="s">
        <v>557</v>
      </c>
      <c r="G70">
        <v>50522150</v>
      </c>
    </row>
    <row r="71" spans="1:7" x14ac:dyDescent="0.25">
      <c r="A71" t="s">
        <v>456</v>
      </c>
      <c r="B71">
        <v>50522110</v>
      </c>
      <c r="C71">
        <v>50705570</v>
      </c>
      <c r="D71">
        <v>50602205</v>
      </c>
      <c r="E71">
        <v>50602205</v>
      </c>
      <c r="F71" t="s">
        <v>555</v>
      </c>
      <c r="G71">
        <v>50522150</v>
      </c>
    </row>
    <row r="72" spans="1:7" x14ac:dyDescent="0.25">
      <c r="A72" t="s">
        <v>457</v>
      </c>
      <c r="B72">
        <v>50522110</v>
      </c>
      <c r="C72">
        <v>50705570</v>
      </c>
      <c r="D72">
        <v>50602205</v>
      </c>
      <c r="E72">
        <v>50602205</v>
      </c>
      <c r="F72" t="s">
        <v>558</v>
      </c>
      <c r="G72">
        <v>50522150</v>
      </c>
    </row>
    <row r="73" spans="1:7" x14ac:dyDescent="0.25">
      <c r="A73" t="s">
        <v>458</v>
      </c>
      <c r="B73">
        <v>50522110</v>
      </c>
      <c r="C73">
        <v>50705570</v>
      </c>
      <c r="D73">
        <v>50602205</v>
      </c>
      <c r="E73">
        <v>50602205</v>
      </c>
      <c r="F73" t="s">
        <v>559</v>
      </c>
      <c r="G73">
        <v>50522150</v>
      </c>
    </row>
    <row r="74" spans="1:7" x14ac:dyDescent="0.25">
      <c r="A74" t="s">
        <v>459</v>
      </c>
      <c r="B74">
        <v>50522110</v>
      </c>
      <c r="C74">
        <v>50705570</v>
      </c>
      <c r="D74">
        <v>50602205</v>
      </c>
      <c r="E74">
        <v>50602205</v>
      </c>
      <c r="F74" t="s">
        <v>560</v>
      </c>
      <c r="G74">
        <v>50522150</v>
      </c>
    </row>
    <row r="75" spans="1:7" x14ac:dyDescent="0.25">
      <c r="A75" t="s">
        <v>460</v>
      </c>
      <c r="B75">
        <v>50522110</v>
      </c>
      <c r="C75">
        <v>50705570</v>
      </c>
      <c r="D75">
        <v>50602305</v>
      </c>
      <c r="E75">
        <v>50602285</v>
      </c>
      <c r="F75" t="s">
        <v>562</v>
      </c>
      <c r="G75">
        <v>50522150</v>
      </c>
    </row>
    <row r="76" spans="1:7" x14ac:dyDescent="0.25">
      <c r="A76" t="s">
        <v>2073</v>
      </c>
      <c r="B76">
        <v>50522110</v>
      </c>
      <c r="C76">
        <v>50705570</v>
      </c>
      <c r="D76">
        <v>50602305</v>
      </c>
      <c r="E76">
        <v>50602285</v>
      </c>
      <c r="F76" t="s">
        <v>561</v>
      </c>
      <c r="G76">
        <v>50522150</v>
      </c>
    </row>
    <row r="77" spans="1:7" x14ac:dyDescent="0.25">
      <c r="A77" t="s">
        <v>461</v>
      </c>
      <c r="B77">
        <v>50522110</v>
      </c>
      <c r="C77">
        <v>50705700</v>
      </c>
      <c r="D77">
        <v>50602305</v>
      </c>
      <c r="E77">
        <v>50602285</v>
      </c>
      <c r="F77" t="s">
        <v>563</v>
      </c>
      <c r="G77">
        <v>50522150</v>
      </c>
    </row>
    <row r="78" spans="1:7" x14ac:dyDescent="0.25">
      <c r="A78" t="s">
        <v>462</v>
      </c>
      <c r="B78">
        <v>50522110</v>
      </c>
      <c r="C78">
        <v>50705700</v>
      </c>
      <c r="D78">
        <v>50602305</v>
      </c>
      <c r="E78">
        <v>50602285</v>
      </c>
      <c r="F78" t="s">
        <v>2083</v>
      </c>
      <c r="G78">
        <v>50522150</v>
      </c>
    </row>
    <row r="79" spans="1:7" x14ac:dyDescent="0.25">
      <c r="A79" t="s">
        <v>463</v>
      </c>
      <c r="B79">
        <v>50522110</v>
      </c>
      <c r="C79">
        <v>50705700</v>
      </c>
      <c r="D79" t="e">
        <v>#N/A</v>
      </c>
      <c r="E79" t="e">
        <v>#N/A</v>
      </c>
      <c r="F79" t="s">
        <v>564</v>
      </c>
      <c r="G79">
        <v>50522150</v>
      </c>
    </row>
    <row r="80" spans="1:7" x14ac:dyDescent="0.25">
      <c r="A80" t="s">
        <v>464</v>
      </c>
      <c r="B80">
        <v>50522110</v>
      </c>
      <c r="C80">
        <v>50705700</v>
      </c>
      <c r="D80">
        <v>50602305</v>
      </c>
      <c r="E80">
        <v>50602245</v>
      </c>
      <c r="F80" t="s">
        <v>565</v>
      </c>
      <c r="G80">
        <v>50522150</v>
      </c>
    </row>
    <row r="81" spans="1:7" x14ac:dyDescent="0.25">
      <c r="A81" t="s">
        <v>465</v>
      </c>
      <c r="B81">
        <v>50528110</v>
      </c>
      <c r="C81">
        <v>50705845</v>
      </c>
      <c r="D81">
        <v>50602305</v>
      </c>
      <c r="E81">
        <v>50602245</v>
      </c>
      <c r="F81" t="s">
        <v>567</v>
      </c>
      <c r="G81">
        <v>50528150</v>
      </c>
    </row>
    <row r="82" spans="1:7" x14ac:dyDescent="0.25">
      <c r="A82" t="s">
        <v>466</v>
      </c>
      <c r="B82">
        <v>50528110</v>
      </c>
      <c r="C82">
        <v>50705845</v>
      </c>
      <c r="D82">
        <v>50602305</v>
      </c>
      <c r="E82">
        <v>50602245</v>
      </c>
      <c r="F82" t="s">
        <v>566</v>
      </c>
      <c r="G82">
        <v>50528150</v>
      </c>
    </row>
    <row r="83" spans="1:7" x14ac:dyDescent="0.25">
      <c r="A83" t="s">
        <v>467</v>
      </c>
      <c r="B83">
        <v>50528110</v>
      </c>
      <c r="C83">
        <v>50705845</v>
      </c>
      <c r="D83">
        <v>50602305</v>
      </c>
      <c r="E83">
        <v>50602245</v>
      </c>
      <c r="F83" t="s">
        <v>2085</v>
      </c>
      <c r="G83">
        <v>50528150</v>
      </c>
    </row>
    <row r="84" spans="1:7" x14ac:dyDescent="0.25">
      <c r="A84" t="s">
        <v>468</v>
      </c>
      <c r="B84">
        <v>50528110</v>
      </c>
      <c r="C84">
        <v>50705845</v>
      </c>
      <c r="D84">
        <v>50604245</v>
      </c>
      <c r="E84">
        <v>50602345</v>
      </c>
      <c r="F84" t="s">
        <v>568</v>
      </c>
      <c r="G84">
        <v>50528150</v>
      </c>
    </row>
    <row r="85" spans="1:7" x14ac:dyDescent="0.25">
      <c r="A85" t="s">
        <v>469</v>
      </c>
      <c r="B85">
        <v>50522110</v>
      </c>
      <c r="C85">
        <v>50705570</v>
      </c>
      <c r="D85">
        <v>50602205</v>
      </c>
      <c r="E85">
        <v>50602205</v>
      </c>
      <c r="F85" t="s">
        <v>569</v>
      </c>
      <c r="G85">
        <v>50522150</v>
      </c>
    </row>
    <row r="86" spans="1:7" x14ac:dyDescent="0.25">
      <c r="A86" t="s">
        <v>470</v>
      </c>
      <c r="B86">
        <v>50522110</v>
      </c>
      <c r="C86">
        <v>50705570</v>
      </c>
      <c r="D86">
        <v>50602205</v>
      </c>
      <c r="E86">
        <v>50602205</v>
      </c>
      <c r="F86" t="s">
        <v>570</v>
      </c>
      <c r="G86">
        <v>50522150</v>
      </c>
    </row>
    <row r="87" spans="1:7" x14ac:dyDescent="0.25">
      <c r="A87" t="s">
        <v>471</v>
      </c>
      <c r="B87">
        <v>50522110</v>
      </c>
      <c r="C87">
        <v>50705570</v>
      </c>
      <c r="D87">
        <v>50602205</v>
      </c>
      <c r="E87">
        <v>50602205</v>
      </c>
      <c r="F87" t="s">
        <v>571</v>
      </c>
      <c r="G87">
        <v>50522150</v>
      </c>
    </row>
    <row r="88" spans="1:7" x14ac:dyDescent="0.25">
      <c r="A88" t="s">
        <v>472</v>
      </c>
      <c r="B88">
        <v>50522110</v>
      </c>
      <c r="C88">
        <v>50705570</v>
      </c>
      <c r="D88">
        <v>50602305</v>
      </c>
      <c r="E88">
        <v>50602285</v>
      </c>
      <c r="F88" t="s">
        <v>572</v>
      </c>
      <c r="G88">
        <v>50522150</v>
      </c>
    </row>
    <row r="89" spans="1:7" x14ac:dyDescent="0.25">
      <c r="A89" t="s">
        <v>473</v>
      </c>
      <c r="B89">
        <v>50522110</v>
      </c>
      <c r="C89">
        <v>50705570</v>
      </c>
      <c r="D89">
        <v>50602205</v>
      </c>
      <c r="E89">
        <v>50602205</v>
      </c>
      <c r="F89" t="s">
        <v>2084</v>
      </c>
      <c r="G89">
        <v>50522150</v>
      </c>
    </row>
    <row r="90" spans="1:7" x14ac:dyDescent="0.25">
      <c r="A90" t="s">
        <v>474</v>
      </c>
      <c r="B90">
        <v>50522110</v>
      </c>
      <c r="C90">
        <v>50705570</v>
      </c>
      <c r="D90">
        <v>50602305</v>
      </c>
      <c r="E90">
        <v>50602285</v>
      </c>
      <c r="F90" t="s">
        <v>573</v>
      </c>
      <c r="G90">
        <v>50522150</v>
      </c>
    </row>
    <row r="91" spans="1:7" x14ac:dyDescent="0.25">
      <c r="A91" t="s">
        <v>475</v>
      </c>
      <c r="B91">
        <v>50522110</v>
      </c>
      <c r="C91">
        <v>50705570</v>
      </c>
      <c r="D91" t="e">
        <v>#N/A</v>
      </c>
      <c r="E91" t="e">
        <v>#N/A</v>
      </c>
      <c r="F91" t="s">
        <v>574</v>
      </c>
      <c r="G91">
        <v>50522150</v>
      </c>
    </row>
    <row r="92" spans="1:7" x14ac:dyDescent="0.25">
      <c r="A92" t="s">
        <v>476</v>
      </c>
      <c r="B92">
        <v>50522110</v>
      </c>
      <c r="C92">
        <v>50705570</v>
      </c>
      <c r="D92">
        <v>50602305</v>
      </c>
      <c r="E92">
        <v>50602245</v>
      </c>
      <c r="F92" t="s">
        <v>575</v>
      </c>
      <c r="G92">
        <v>50522150</v>
      </c>
    </row>
    <row r="93" spans="1:7" x14ac:dyDescent="0.25">
      <c r="A93" t="s">
        <v>477</v>
      </c>
      <c r="B93">
        <v>50522110</v>
      </c>
      <c r="C93">
        <v>50705700</v>
      </c>
      <c r="D93" t="e">
        <v>#N/A</v>
      </c>
      <c r="E93" t="e">
        <v>#N/A</v>
      </c>
      <c r="F93" t="s">
        <v>576</v>
      </c>
      <c r="G93">
        <v>50522150</v>
      </c>
    </row>
    <row r="94" spans="1:7" x14ac:dyDescent="0.25">
      <c r="A94" t="s">
        <v>478</v>
      </c>
      <c r="B94">
        <v>50522110</v>
      </c>
      <c r="C94">
        <v>50705700</v>
      </c>
      <c r="D94">
        <v>50602305</v>
      </c>
      <c r="E94">
        <v>50602245</v>
      </c>
      <c r="F94" t="s">
        <v>577</v>
      </c>
      <c r="G94">
        <v>50522150</v>
      </c>
    </row>
    <row r="95" spans="1:7" x14ac:dyDescent="0.25">
      <c r="A95" t="s">
        <v>479</v>
      </c>
      <c r="B95">
        <v>50522110</v>
      </c>
      <c r="C95">
        <v>50705700</v>
      </c>
      <c r="D95">
        <v>50602305</v>
      </c>
      <c r="E95">
        <v>50602245</v>
      </c>
      <c r="F95" t="s">
        <v>579</v>
      </c>
      <c r="G95">
        <v>50522150</v>
      </c>
    </row>
    <row r="96" spans="1:7" x14ac:dyDescent="0.25">
      <c r="A96" t="s">
        <v>480</v>
      </c>
      <c r="B96">
        <v>50522110</v>
      </c>
      <c r="C96">
        <v>50705700</v>
      </c>
      <c r="D96">
        <v>50602305</v>
      </c>
      <c r="E96">
        <v>50602245</v>
      </c>
      <c r="F96" t="s">
        <v>578</v>
      </c>
      <c r="G96">
        <v>50522150</v>
      </c>
    </row>
    <row r="97" spans="1:7" x14ac:dyDescent="0.25">
      <c r="A97" t="s">
        <v>481</v>
      </c>
      <c r="B97">
        <v>50528110</v>
      </c>
      <c r="C97">
        <v>50705845</v>
      </c>
      <c r="D97">
        <v>50602305</v>
      </c>
      <c r="E97">
        <v>50602245</v>
      </c>
      <c r="F97" t="s">
        <v>580</v>
      </c>
      <c r="G97">
        <v>50528150</v>
      </c>
    </row>
    <row r="98" spans="1:7" x14ac:dyDescent="0.25">
      <c r="A98" t="s">
        <v>482</v>
      </c>
      <c r="B98">
        <v>50528110</v>
      </c>
      <c r="C98">
        <v>50705845</v>
      </c>
      <c r="D98">
        <v>50602305</v>
      </c>
      <c r="E98">
        <v>50602245</v>
      </c>
      <c r="F98" t="s">
        <v>2079</v>
      </c>
      <c r="G98">
        <v>50528150</v>
      </c>
    </row>
    <row r="99" spans="1:7" x14ac:dyDescent="0.25">
      <c r="A99" t="s">
        <v>483</v>
      </c>
      <c r="B99">
        <v>50528110</v>
      </c>
      <c r="C99">
        <v>50705845</v>
      </c>
      <c r="D99">
        <v>50604245</v>
      </c>
      <c r="E99">
        <v>50602345</v>
      </c>
      <c r="F99" t="s">
        <v>582</v>
      </c>
      <c r="G99">
        <v>50528150</v>
      </c>
    </row>
    <row r="100" spans="1:7" x14ac:dyDescent="0.25">
      <c r="A100" t="s">
        <v>484</v>
      </c>
      <c r="B100">
        <v>50528110</v>
      </c>
      <c r="C100">
        <v>50705845</v>
      </c>
      <c r="D100">
        <v>50604245</v>
      </c>
      <c r="E100">
        <v>50602345</v>
      </c>
      <c r="F100" t="s">
        <v>581</v>
      </c>
      <c r="G100">
        <v>50528150</v>
      </c>
    </row>
    <row r="101" spans="1:7" x14ac:dyDescent="0.25">
      <c r="A101" t="s">
        <v>485</v>
      </c>
      <c r="B101">
        <v>50528110</v>
      </c>
      <c r="C101">
        <v>50705845</v>
      </c>
      <c r="D101">
        <v>50604245</v>
      </c>
      <c r="E101">
        <v>50602345</v>
      </c>
      <c r="F101" t="s">
        <v>583</v>
      </c>
      <c r="G101">
        <v>50528150</v>
      </c>
    </row>
    <row r="102" spans="1:7" x14ac:dyDescent="0.25">
      <c r="A102" t="s">
        <v>486</v>
      </c>
      <c r="B102">
        <v>50522110</v>
      </c>
      <c r="C102">
        <v>50705570</v>
      </c>
      <c r="D102">
        <v>50602205</v>
      </c>
      <c r="E102">
        <v>50602205</v>
      </c>
      <c r="F102" t="s">
        <v>584</v>
      </c>
      <c r="G102">
        <v>50522150</v>
      </c>
    </row>
    <row r="103" spans="1:7" x14ac:dyDescent="0.25">
      <c r="A103" t="s">
        <v>487</v>
      </c>
      <c r="B103">
        <v>50522110</v>
      </c>
      <c r="C103">
        <v>50705570</v>
      </c>
      <c r="D103">
        <v>50602305</v>
      </c>
      <c r="E103">
        <v>50602285</v>
      </c>
      <c r="F103" t="s">
        <v>585</v>
      </c>
      <c r="G103">
        <v>50522150</v>
      </c>
    </row>
    <row r="104" spans="1:7" x14ac:dyDescent="0.25">
      <c r="A104" t="s">
        <v>488</v>
      </c>
      <c r="B104">
        <v>50522110</v>
      </c>
      <c r="C104">
        <v>50705570</v>
      </c>
      <c r="D104" t="e">
        <v>#N/A</v>
      </c>
      <c r="E104" t="e">
        <v>#N/A</v>
      </c>
      <c r="F104" t="s">
        <v>586</v>
      </c>
      <c r="G104">
        <v>50522150</v>
      </c>
    </row>
    <row r="105" spans="1:7" x14ac:dyDescent="0.25">
      <c r="A105" t="s">
        <v>489</v>
      </c>
      <c r="B105">
        <v>50522110</v>
      </c>
      <c r="C105">
        <v>50705570</v>
      </c>
      <c r="D105">
        <v>50602305</v>
      </c>
      <c r="E105">
        <v>50602245</v>
      </c>
      <c r="F105" t="s">
        <v>587</v>
      </c>
      <c r="G105">
        <v>50522150</v>
      </c>
    </row>
    <row r="106" spans="1:7" x14ac:dyDescent="0.25">
      <c r="A106" t="s">
        <v>490</v>
      </c>
      <c r="B106">
        <v>50522110</v>
      </c>
      <c r="C106">
        <v>50705700</v>
      </c>
      <c r="D106" t="e">
        <v>#N/A</v>
      </c>
      <c r="E106" t="e">
        <v>#N/A</v>
      </c>
      <c r="F106" t="s">
        <v>2080</v>
      </c>
      <c r="G106">
        <v>50522150</v>
      </c>
    </row>
    <row r="107" spans="1:7" x14ac:dyDescent="0.25">
      <c r="A107" t="s">
        <v>491</v>
      </c>
      <c r="B107">
        <v>50522110</v>
      </c>
      <c r="C107">
        <v>50705700</v>
      </c>
      <c r="D107">
        <v>50602305</v>
      </c>
      <c r="E107">
        <v>50602245</v>
      </c>
      <c r="F107" t="s">
        <v>588</v>
      </c>
      <c r="G107">
        <v>50522150</v>
      </c>
    </row>
    <row r="108" spans="1:7" x14ac:dyDescent="0.25">
      <c r="A108" t="s">
        <v>492</v>
      </c>
      <c r="B108">
        <v>50522110</v>
      </c>
      <c r="C108">
        <v>50705700</v>
      </c>
      <c r="D108">
        <v>50602305</v>
      </c>
      <c r="E108">
        <v>50602245</v>
      </c>
      <c r="F108" t="s">
        <v>589</v>
      </c>
      <c r="G108">
        <v>50522150</v>
      </c>
    </row>
    <row r="109" spans="1:7" x14ac:dyDescent="0.25">
      <c r="A109" t="s">
        <v>493</v>
      </c>
      <c r="B109">
        <v>50522110</v>
      </c>
      <c r="C109">
        <v>50705700</v>
      </c>
      <c r="D109">
        <v>50602305</v>
      </c>
      <c r="E109">
        <v>50602245</v>
      </c>
      <c r="F109" t="s">
        <v>590</v>
      </c>
      <c r="G109">
        <v>50522150</v>
      </c>
    </row>
    <row r="110" spans="1:7" x14ac:dyDescent="0.25">
      <c r="A110" t="s">
        <v>494</v>
      </c>
      <c r="B110">
        <v>50528110</v>
      </c>
      <c r="C110">
        <v>50705700</v>
      </c>
      <c r="D110">
        <v>50602305</v>
      </c>
      <c r="E110">
        <v>50602245</v>
      </c>
      <c r="F110" t="s">
        <v>2081</v>
      </c>
      <c r="G110">
        <v>50528150</v>
      </c>
    </row>
    <row r="111" spans="1:7" x14ac:dyDescent="0.25">
      <c r="A111" t="s">
        <v>495</v>
      </c>
      <c r="B111">
        <v>50528110</v>
      </c>
      <c r="C111">
        <v>50705700</v>
      </c>
      <c r="D111">
        <v>50602305</v>
      </c>
      <c r="E111">
        <v>50602245</v>
      </c>
      <c r="F111" t="s">
        <v>591</v>
      </c>
      <c r="G111">
        <v>50528150</v>
      </c>
    </row>
    <row r="112" spans="1:7" x14ac:dyDescent="0.25">
      <c r="A112" t="s">
        <v>496</v>
      </c>
      <c r="B112">
        <v>50528110</v>
      </c>
      <c r="C112">
        <v>50705700</v>
      </c>
      <c r="D112">
        <v>50604245</v>
      </c>
      <c r="E112">
        <v>50602345</v>
      </c>
      <c r="F112" t="s">
        <v>592</v>
      </c>
      <c r="G112">
        <v>50528150</v>
      </c>
    </row>
    <row r="113" spans="1:7" x14ac:dyDescent="0.25">
      <c r="A113" t="s">
        <v>497</v>
      </c>
      <c r="B113">
        <v>50528110</v>
      </c>
      <c r="C113">
        <v>50705700</v>
      </c>
      <c r="D113">
        <v>50604245</v>
      </c>
      <c r="E113">
        <v>50602345</v>
      </c>
      <c r="F113" t="s">
        <v>593</v>
      </c>
      <c r="G113">
        <v>50528150</v>
      </c>
    </row>
    <row r="114" spans="1:7" x14ac:dyDescent="0.25">
      <c r="A114" t="s">
        <v>498</v>
      </c>
      <c r="B114">
        <v>50528110</v>
      </c>
      <c r="C114">
        <v>50705845</v>
      </c>
      <c r="D114">
        <v>50604245</v>
      </c>
      <c r="E114">
        <v>50602345</v>
      </c>
      <c r="F114" t="s">
        <v>2082</v>
      </c>
      <c r="G114">
        <v>50528150</v>
      </c>
    </row>
    <row r="115" spans="1:7" x14ac:dyDescent="0.25">
      <c r="A115" t="s">
        <v>499</v>
      </c>
      <c r="B115">
        <v>50528110</v>
      </c>
      <c r="C115">
        <v>50705845</v>
      </c>
      <c r="D115">
        <v>50604245</v>
      </c>
      <c r="E115">
        <v>50602345</v>
      </c>
      <c r="F115" t="s">
        <v>594</v>
      </c>
      <c r="G115">
        <v>50528150</v>
      </c>
    </row>
    <row r="116" spans="1:7" x14ac:dyDescent="0.25">
      <c r="A116" t="s">
        <v>500</v>
      </c>
      <c r="B116">
        <v>50528110</v>
      </c>
      <c r="C116">
        <v>50705845</v>
      </c>
      <c r="D116">
        <v>50604245</v>
      </c>
      <c r="E116">
        <v>50602345</v>
      </c>
      <c r="F116" t="s">
        <v>595</v>
      </c>
      <c r="G116">
        <v>50528150</v>
      </c>
    </row>
    <row r="117" spans="1:7" x14ac:dyDescent="0.25">
      <c r="A117" t="s">
        <v>501</v>
      </c>
      <c r="B117">
        <v>50528110</v>
      </c>
      <c r="C117">
        <v>50705845</v>
      </c>
      <c r="D117">
        <v>50604245</v>
      </c>
      <c r="E117">
        <v>50602345</v>
      </c>
      <c r="F117" t="s">
        <v>613</v>
      </c>
      <c r="G117">
        <v>50528150</v>
      </c>
    </row>
    <row r="118" spans="1:7" x14ac:dyDescent="0.25">
      <c r="A118" t="s">
        <v>502</v>
      </c>
      <c r="B118">
        <v>50522110</v>
      </c>
      <c r="C118">
        <v>50705700</v>
      </c>
      <c r="D118">
        <v>50602305</v>
      </c>
      <c r="E118">
        <v>50602285</v>
      </c>
      <c r="F118" t="s">
        <v>596</v>
      </c>
      <c r="G118">
        <v>50522150</v>
      </c>
    </row>
    <row r="119" spans="1:7" x14ac:dyDescent="0.25">
      <c r="A119" t="s">
        <v>503</v>
      </c>
      <c r="B119">
        <v>50522110</v>
      </c>
      <c r="C119">
        <v>50705700</v>
      </c>
      <c r="D119" t="e">
        <v>#N/A</v>
      </c>
      <c r="E119" t="e">
        <v>#N/A</v>
      </c>
      <c r="F119" t="s">
        <v>597</v>
      </c>
      <c r="G119">
        <v>50522150</v>
      </c>
    </row>
    <row r="120" spans="1:7" x14ac:dyDescent="0.25">
      <c r="A120" t="s">
        <v>504</v>
      </c>
      <c r="B120">
        <v>50522110</v>
      </c>
      <c r="C120">
        <v>50705700</v>
      </c>
      <c r="D120">
        <v>50602305</v>
      </c>
      <c r="E120">
        <v>50602245</v>
      </c>
      <c r="F120" t="s">
        <v>598</v>
      </c>
      <c r="G120">
        <v>50522150</v>
      </c>
    </row>
    <row r="121" spans="1:7" x14ac:dyDescent="0.25">
      <c r="A121" t="s">
        <v>505</v>
      </c>
      <c r="B121">
        <v>50522110</v>
      </c>
      <c r="C121">
        <v>50705700</v>
      </c>
      <c r="D121">
        <v>50602305</v>
      </c>
      <c r="E121">
        <v>50602245</v>
      </c>
      <c r="F121" t="s">
        <v>600</v>
      </c>
      <c r="G121">
        <v>50522150</v>
      </c>
    </row>
    <row r="122" spans="1:7" x14ac:dyDescent="0.25">
      <c r="A122" t="s">
        <v>506</v>
      </c>
      <c r="B122">
        <v>50528110</v>
      </c>
      <c r="C122">
        <v>50705845</v>
      </c>
      <c r="D122">
        <v>50602305</v>
      </c>
      <c r="E122">
        <v>50602245</v>
      </c>
      <c r="F122" t="s">
        <v>601</v>
      </c>
      <c r="G122">
        <v>50528150</v>
      </c>
    </row>
    <row r="123" spans="1:7" x14ac:dyDescent="0.25">
      <c r="A123" t="s">
        <v>507</v>
      </c>
      <c r="B123">
        <v>50528110</v>
      </c>
      <c r="C123">
        <v>50705845</v>
      </c>
      <c r="D123">
        <v>50602305</v>
      </c>
      <c r="E123">
        <v>50602245</v>
      </c>
      <c r="F123" t="s">
        <v>713</v>
      </c>
      <c r="G123">
        <v>50528150</v>
      </c>
    </row>
    <row r="124" spans="1:7" x14ac:dyDescent="0.25">
      <c r="A124" t="s">
        <v>508</v>
      </c>
      <c r="B124">
        <v>50528110</v>
      </c>
      <c r="C124">
        <v>50705845</v>
      </c>
      <c r="D124">
        <v>50602305</v>
      </c>
      <c r="E124">
        <v>50602245</v>
      </c>
      <c r="F124" t="s">
        <v>602</v>
      </c>
      <c r="G124">
        <v>50528150</v>
      </c>
    </row>
    <row r="125" spans="1:7" x14ac:dyDescent="0.25">
      <c r="A125" t="s">
        <v>509</v>
      </c>
      <c r="B125">
        <v>50528110</v>
      </c>
      <c r="C125">
        <v>50705845</v>
      </c>
      <c r="D125">
        <v>50604245</v>
      </c>
      <c r="E125">
        <v>50602345</v>
      </c>
      <c r="F125" t="s">
        <v>603</v>
      </c>
      <c r="G125">
        <v>50528150</v>
      </c>
    </row>
    <row r="126" spans="1:7" x14ac:dyDescent="0.25">
      <c r="A126" t="s">
        <v>510</v>
      </c>
      <c r="B126">
        <v>50528110</v>
      </c>
      <c r="C126">
        <v>50705845</v>
      </c>
      <c r="D126">
        <v>50604245</v>
      </c>
      <c r="E126">
        <v>50602345</v>
      </c>
      <c r="F126" t="s">
        <v>604</v>
      </c>
      <c r="G126">
        <v>50528150</v>
      </c>
    </row>
    <row r="127" spans="1:7" x14ac:dyDescent="0.25">
      <c r="A127" t="s">
        <v>511</v>
      </c>
      <c r="B127">
        <v>50528110</v>
      </c>
      <c r="C127">
        <v>50705845</v>
      </c>
      <c r="D127">
        <v>50602305</v>
      </c>
      <c r="E127">
        <v>50602245</v>
      </c>
      <c r="F127" t="s">
        <v>605</v>
      </c>
      <c r="G127">
        <v>50528150</v>
      </c>
    </row>
    <row r="128" spans="1:7" x14ac:dyDescent="0.25">
      <c r="A128" t="s">
        <v>512</v>
      </c>
      <c r="B128">
        <v>50528110</v>
      </c>
      <c r="C128">
        <v>50705845</v>
      </c>
      <c r="D128">
        <v>50604245</v>
      </c>
      <c r="E128">
        <v>50602345</v>
      </c>
      <c r="F128" t="s">
        <v>607</v>
      </c>
      <c r="G128">
        <v>50528150</v>
      </c>
    </row>
    <row r="129" spans="1:7" x14ac:dyDescent="0.25">
      <c r="A129" t="s">
        <v>513</v>
      </c>
      <c r="B129">
        <v>50528110</v>
      </c>
      <c r="C129">
        <v>50705845</v>
      </c>
      <c r="D129">
        <v>50604245</v>
      </c>
      <c r="E129">
        <v>50602345</v>
      </c>
      <c r="F129" t="s">
        <v>606</v>
      </c>
      <c r="G129">
        <v>50528150</v>
      </c>
    </row>
    <row r="130" spans="1:7" x14ac:dyDescent="0.25">
      <c r="A130" t="s">
        <v>514</v>
      </c>
      <c r="B130">
        <v>50528110</v>
      </c>
      <c r="C130">
        <v>50705845</v>
      </c>
      <c r="D130">
        <v>50604245</v>
      </c>
      <c r="E130">
        <v>50602345</v>
      </c>
      <c r="F130" t="s">
        <v>608</v>
      </c>
      <c r="G130">
        <v>50528150</v>
      </c>
    </row>
    <row r="131" spans="1:7" x14ac:dyDescent="0.25">
      <c r="A131" t="s">
        <v>515</v>
      </c>
      <c r="B131">
        <v>50528110</v>
      </c>
      <c r="C131">
        <v>50705845</v>
      </c>
      <c r="D131">
        <v>50604245</v>
      </c>
      <c r="E131">
        <v>50602345</v>
      </c>
      <c r="F131" t="s">
        <v>614</v>
      </c>
      <c r="G131">
        <v>50528150</v>
      </c>
    </row>
    <row r="132" spans="1:7" x14ac:dyDescent="0.25">
      <c r="A132" t="s">
        <v>516</v>
      </c>
      <c r="B132">
        <v>50528110</v>
      </c>
      <c r="C132">
        <v>50705845</v>
      </c>
      <c r="D132">
        <v>50602305</v>
      </c>
      <c r="E132">
        <v>50602245</v>
      </c>
      <c r="F132" t="s">
        <v>609</v>
      </c>
      <c r="G132">
        <v>50528150</v>
      </c>
    </row>
    <row r="133" spans="1:7" x14ac:dyDescent="0.25">
      <c r="A133" t="s">
        <v>517</v>
      </c>
      <c r="B133">
        <v>50528110</v>
      </c>
      <c r="C133">
        <v>50705845</v>
      </c>
      <c r="D133">
        <v>50604245</v>
      </c>
      <c r="E133">
        <v>50602345</v>
      </c>
      <c r="F133" t="s">
        <v>610</v>
      </c>
      <c r="G133">
        <v>50528150</v>
      </c>
    </row>
    <row r="134" spans="1:7" x14ac:dyDescent="0.25">
      <c r="A134" t="s">
        <v>518</v>
      </c>
      <c r="B134">
        <v>50528110</v>
      </c>
      <c r="C134">
        <v>50705845</v>
      </c>
      <c r="D134">
        <v>50604245</v>
      </c>
      <c r="E134">
        <v>50602345</v>
      </c>
      <c r="F134" t="s">
        <v>611</v>
      </c>
      <c r="G134">
        <v>50528150</v>
      </c>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42548-D843-41C5-8D2A-410EEB91D875}">
  <sheetPr codeName="Blad9"/>
  <dimension ref="A1:G175"/>
  <sheetViews>
    <sheetView workbookViewId="0">
      <pane ySplit="2" topLeftCell="A3" activePane="bottomLeft" state="frozen"/>
      <selection activeCell="H37" sqref="H37"/>
      <selection pane="bottomLeft" activeCell="H37" sqref="H37"/>
    </sheetView>
  </sheetViews>
  <sheetFormatPr defaultRowHeight="15" x14ac:dyDescent="0.25"/>
  <cols>
    <col min="1" max="1" width="25" bestFit="1" customWidth="1"/>
    <col min="2" max="2" width="13.140625" style="14" customWidth="1"/>
    <col min="3" max="3" width="23.7109375" style="14" bestFit="1" customWidth="1"/>
    <col min="4" max="4" width="19.140625" customWidth="1"/>
    <col min="5" max="5" width="22.140625" customWidth="1"/>
    <col min="6" max="6" width="14.85546875" style="11" bestFit="1" customWidth="1"/>
  </cols>
  <sheetData>
    <row r="1" spans="1:7" x14ac:dyDescent="0.25">
      <c r="A1" s="4" t="s">
        <v>2580</v>
      </c>
      <c r="B1" s="12"/>
      <c r="C1" s="12"/>
      <c r="D1" s="3"/>
      <c r="E1" s="3"/>
      <c r="F1" s="9"/>
    </row>
    <row r="2" spans="1:7" x14ac:dyDescent="0.25">
      <c r="A2" t="s">
        <v>0</v>
      </c>
      <c r="B2" s="10" t="s">
        <v>379</v>
      </c>
      <c r="C2" s="13" t="s">
        <v>380</v>
      </c>
      <c r="D2" s="1" t="s">
        <v>2077</v>
      </c>
      <c r="E2" s="1" t="s">
        <v>2078</v>
      </c>
      <c r="F2" s="10" t="s">
        <v>381</v>
      </c>
      <c r="G2" t="s">
        <v>2683</v>
      </c>
    </row>
    <row r="3" spans="1:7" x14ac:dyDescent="0.25">
      <c r="A3" t="s">
        <v>2568</v>
      </c>
      <c r="B3" s="7">
        <v>50514110</v>
      </c>
      <c r="C3" s="14">
        <v>50705570</v>
      </c>
      <c r="D3">
        <v>50602205</v>
      </c>
      <c r="E3">
        <v>50602205</v>
      </c>
      <c r="G3" s="6">
        <v>50514180</v>
      </c>
    </row>
    <row r="4" spans="1:7" x14ac:dyDescent="0.25">
      <c r="A4" t="s">
        <v>2569</v>
      </c>
      <c r="B4" s="7">
        <v>50514110</v>
      </c>
      <c r="C4" s="14">
        <v>50705570</v>
      </c>
      <c r="D4">
        <v>50602205</v>
      </c>
      <c r="E4">
        <v>50602205</v>
      </c>
      <c r="G4" s="6">
        <v>50514180</v>
      </c>
    </row>
    <row r="5" spans="1:7" x14ac:dyDescent="0.25">
      <c r="A5" t="s">
        <v>2570</v>
      </c>
      <c r="B5" s="7">
        <v>50514110</v>
      </c>
      <c r="C5" s="14">
        <v>50705570</v>
      </c>
      <c r="D5">
        <v>50602205</v>
      </c>
      <c r="E5">
        <v>50602205</v>
      </c>
      <c r="G5" s="6">
        <v>50514180</v>
      </c>
    </row>
    <row r="6" spans="1:7" x14ac:dyDescent="0.25">
      <c r="A6" t="s">
        <v>617</v>
      </c>
      <c r="B6" s="14">
        <v>50522110</v>
      </c>
      <c r="C6" s="14">
        <v>50705570</v>
      </c>
      <c r="D6">
        <v>50602205</v>
      </c>
      <c r="E6">
        <v>50602205</v>
      </c>
      <c r="F6" s="11" t="s">
        <v>557</v>
      </c>
      <c r="G6" s="6">
        <v>50522150</v>
      </c>
    </row>
    <row r="7" spans="1:7" x14ac:dyDescent="0.25">
      <c r="A7" s="5" t="s">
        <v>616</v>
      </c>
      <c r="B7" s="14">
        <v>50522110</v>
      </c>
      <c r="C7" s="14">
        <v>50705570</v>
      </c>
      <c r="D7">
        <v>50602205</v>
      </c>
      <c r="E7">
        <v>50602205</v>
      </c>
      <c r="F7" s="11" t="s">
        <v>556</v>
      </c>
      <c r="G7" s="6">
        <v>50522150</v>
      </c>
    </row>
    <row r="8" spans="1:7" ht="15.75" customHeight="1" x14ac:dyDescent="0.25">
      <c r="A8" s="5" t="s">
        <v>615</v>
      </c>
      <c r="B8" s="14">
        <v>50522110</v>
      </c>
      <c r="C8" s="14">
        <v>50705570</v>
      </c>
      <c r="D8">
        <v>50602205</v>
      </c>
      <c r="E8">
        <v>50602205</v>
      </c>
      <c r="F8" s="11" t="s">
        <v>555</v>
      </c>
      <c r="G8" s="6">
        <v>50522150</v>
      </c>
    </row>
    <row r="9" spans="1:7" x14ac:dyDescent="0.25">
      <c r="A9" s="5" t="s">
        <v>618</v>
      </c>
      <c r="B9" s="14">
        <v>50522110</v>
      </c>
      <c r="C9" s="14">
        <v>50705570</v>
      </c>
      <c r="D9">
        <v>50602205</v>
      </c>
      <c r="E9">
        <v>50602205</v>
      </c>
      <c r="F9" s="11" t="s">
        <v>558</v>
      </c>
      <c r="G9" s="6">
        <v>50522150</v>
      </c>
    </row>
    <row r="10" spans="1:7" x14ac:dyDescent="0.25">
      <c r="A10" t="s">
        <v>2087</v>
      </c>
      <c r="B10" s="14">
        <v>50522110</v>
      </c>
      <c r="C10" s="14">
        <v>50705570</v>
      </c>
      <c r="D10">
        <v>50602205</v>
      </c>
      <c r="E10">
        <v>50602205</v>
      </c>
      <c r="G10" s="6">
        <v>50522150</v>
      </c>
    </row>
    <row r="11" spans="1:7" x14ac:dyDescent="0.25">
      <c r="A11" t="s">
        <v>2088</v>
      </c>
      <c r="B11" s="14">
        <v>50522110</v>
      </c>
      <c r="C11" s="14">
        <v>50705570</v>
      </c>
      <c r="D11">
        <v>50602205</v>
      </c>
      <c r="E11">
        <v>50602205</v>
      </c>
      <c r="F11" s="11" t="s">
        <v>559</v>
      </c>
      <c r="G11" s="6">
        <v>50522150</v>
      </c>
    </row>
    <row r="12" spans="1:7" x14ac:dyDescent="0.25">
      <c r="A12" s="5" t="s">
        <v>619</v>
      </c>
      <c r="B12" s="14">
        <v>50522110</v>
      </c>
      <c r="C12" s="14">
        <v>50705570</v>
      </c>
      <c r="D12">
        <v>50602205</v>
      </c>
      <c r="E12">
        <v>50602205</v>
      </c>
      <c r="F12" s="11" t="s">
        <v>560</v>
      </c>
      <c r="G12" s="6">
        <v>50522150</v>
      </c>
    </row>
    <row r="13" spans="1:7" x14ac:dyDescent="0.25">
      <c r="A13" s="5" t="s">
        <v>620</v>
      </c>
      <c r="B13" s="14">
        <v>50522110</v>
      </c>
      <c r="C13" s="14">
        <v>50705570</v>
      </c>
      <c r="D13">
        <v>50602305</v>
      </c>
      <c r="E13">
        <v>50602285</v>
      </c>
      <c r="F13" s="11" t="s">
        <v>561</v>
      </c>
      <c r="G13" s="6">
        <v>50522150</v>
      </c>
    </row>
    <row r="14" spans="1:7" x14ac:dyDescent="0.25">
      <c r="A14" s="5" t="s">
        <v>621</v>
      </c>
      <c r="B14" s="14">
        <v>50522110</v>
      </c>
      <c r="C14" s="14">
        <v>50705570</v>
      </c>
      <c r="D14">
        <v>50602285</v>
      </c>
      <c r="E14">
        <v>50602285</v>
      </c>
      <c r="F14" s="11" t="s">
        <v>562</v>
      </c>
      <c r="G14" s="6">
        <v>50522150</v>
      </c>
    </row>
    <row r="15" spans="1:7" x14ac:dyDescent="0.25">
      <c r="A15" s="5" t="s">
        <v>622</v>
      </c>
      <c r="B15" s="14">
        <v>50522110</v>
      </c>
      <c r="C15" s="14">
        <v>50705845</v>
      </c>
      <c r="D15">
        <v>50602305</v>
      </c>
      <c r="E15">
        <v>50602285</v>
      </c>
      <c r="F15" s="11" t="s">
        <v>563</v>
      </c>
      <c r="G15" s="6">
        <v>50522150</v>
      </c>
    </row>
    <row r="16" spans="1:7" x14ac:dyDescent="0.25">
      <c r="A16" t="s">
        <v>2089</v>
      </c>
      <c r="B16" s="14">
        <v>50522110</v>
      </c>
      <c r="C16" s="14">
        <v>50705845</v>
      </c>
      <c r="D16">
        <v>50602305</v>
      </c>
      <c r="E16">
        <v>50602285</v>
      </c>
      <c r="F16" s="11" t="s">
        <v>2083</v>
      </c>
      <c r="G16" s="6">
        <v>50522150</v>
      </c>
    </row>
    <row r="17" spans="1:7" x14ac:dyDescent="0.25">
      <c r="A17" s="5" t="s">
        <v>623</v>
      </c>
      <c r="B17" s="14">
        <v>50522110</v>
      </c>
      <c r="C17" s="14">
        <v>50705845</v>
      </c>
      <c r="D17">
        <v>50602285</v>
      </c>
      <c r="E17">
        <v>50602285</v>
      </c>
      <c r="F17" s="11" t="s">
        <v>564</v>
      </c>
      <c r="G17" s="6">
        <v>50522150</v>
      </c>
    </row>
    <row r="18" spans="1:7" ht="16.5" customHeight="1" x14ac:dyDescent="0.25">
      <c r="A18" s="5" t="s">
        <v>624</v>
      </c>
      <c r="B18" s="14">
        <v>50522110</v>
      </c>
      <c r="C18" s="14">
        <v>50705845</v>
      </c>
      <c r="D18">
        <v>50602305</v>
      </c>
      <c r="E18">
        <v>50602245</v>
      </c>
      <c r="F18" s="11" t="s">
        <v>565</v>
      </c>
      <c r="G18" s="6">
        <v>50522150</v>
      </c>
    </row>
    <row r="19" spans="1:7" x14ac:dyDescent="0.25">
      <c r="A19" s="5" t="s">
        <v>625</v>
      </c>
      <c r="B19" s="14">
        <v>50528110</v>
      </c>
      <c r="C19" s="14">
        <v>50705845</v>
      </c>
      <c r="D19">
        <v>50602305</v>
      </c>
      <c r="E19">
        <v>50602245</v>
      </c>
      <c r="F19" s="11" t="s">
        <v>566</v>
      </c>
      <c r="G19" s="6">
        <v>50528150</v>
      </c>
    </row>
    <row r="20" spans="1:7" x14ac:dyDescent="0.25">
      <c r="A20" s="5" t="s">
        <v>627</v>
      </c>
      <c r="B20" s="14">
        <v>50528110</v>
      </c>
      <c r="C20" s="14">
        <v>50705845</v>
      </c>
      <c r="D20">
        <v>50602305</v>
      </c>
      <c r="E20">
        <v>50602245</v>
      </c>
      <c r="F20" s="11" t="s">
        <v>567</v>
      </c>
      <c r="G20" s="6">
        <v>50528150</v>
      </c>
    </row>
    <row r="21" spans="1:7" x14ac:dyDescent="0.25">
      <c r="A21" s="5" t="s">
        <v>626</v>
      </c>
      <c r="B21" s="14">
        <v>50528110</v>
      </c>
      <c r="C21" s="14">
        <v>50705845</v>
      </c>
      <c r="D21">
        <v>50602305</v>
      </c>
      <c r="E21">
        <v>50602245</v>
      </c>
      <c r="F21" s="11" t="s">
        <v>566</v>
      </c>
      <c r="G21" s="6">
        <v>50528150</v>
      </c>
    </row>
    <row r="22" spans="1:7" x14ac:dyDescent="0.25">
      <c r="A22" t="s">
        <v>2090</v>
      </c>
      <c r="B22" s="14">
        <v>50528110</v>
      </c>
      <c r="C22" s="14">
        <v>50705845</v>
      </c>
      <c r="D22">
        <v>50602305</v>
      </c>
      <c r="E22">
        <v>50602245</v>
      </c>
      <c r="F22" s="11" t="s">
        <v>2085</v>
      </c>
      <c r="G22" s="6">
        <v>50528150</v>
      </c>
    </row>
    <row r="23" spans="1:7" x14ac:dyDescent="0.25">
      <c r="A23" s="5" t="s">
        <v>628</v>
      </c>
      <c r="B23" s="14">
        <v>50528110</v>
      </c>
      <c r="C23" s="14">
        <v>50705845</v>
      </c>
      <c r="D23">
        <v>50604245</v>
      </c>
      <c r="E23">
        <v>50602345</v>
      </c>
      <c r="F23" s="11" t="s">
        <v>568</v>
      </c>
      <c r="G23" s="6">
        <v>50528150</v>
      </c>
    </row>
    <row r="24" spans="1:7" x14ac:dyDescent="0.25">
      <c r="A24" s="5" t="s">
        <v>630</v>
      </c>
      <c r="B24" s="14">
        <v>50522110</v>
      </c>
      <c r="C24" s="14">
        <v>50705570</v>
      </c>
      <c r="D24">
        <v>50602205</v>
      </c>
      <c r="E24">
        <v>50602205</v>
      </c>
      <c r="F24" s="11" t="s">
        <v>570</v>
      </c>
      <c r="G24" s="6">
        <v>50522150</v>
      </c>
    </row>
    <row r="25" spans="1:7" x14ac:dyDescent="0.25">
      <c r="A25" s="5" t="s">
        <v>629</v>
      </c>
      <c r="B25" s="14">
        <v>50522110</v>
      </c>
      <c r="C25" s="14">
        <v>50705570</v>
      </c>
      <c r="D25">
        <v>50602205</v>
      </c>
      <c r="E25">
        <v>50602205</v>
      </c>
      <c r="F25" s="11" t="s">
        <v>569</v>
      </c>
      <c r="G25" s="6">
        <v>50522150</v>
      </c>
    </row>
    <row r="26" spans="1:7" x14ac:dyDescent="0.25">
      <c r="A26" s="5" t="s">
        <v>631</v>
      </c>
      <c r="B26" s="14">
        <v>50522110</v>
      </c>
      <c r="C26" s="14">
        <v>50705570</v>
      </c>
      <c r="D26">
        <v>50602205</v>
      </c>
      <c r="E26">
        <v>50602205</v>
      </c>
      <c r="F26" s="11" t="s">
        <v>571</v>
      </c>
      <c r="G26" s="6">
        <v>50522150</v>
      </c>
    </row>
    <row r="27" spans="1:7" x14ac:dyDescent="0.25">
      <c r="A27" s="5" t="s">
        <v>632</v>
      </c>
      <c r="B27" s="14">
        <v>50522110</v>
      </c>
      <c r="C27" s="14">
        <v>50705570</v>
      </c>
      <c r="D27">
        <v>50602305</v>
      </c>
      <c r="E27">
        <v>50602285</v>
      </c>
      <c r="F27" s="11" t="s">
        <v>572</v>
      </c>
      <c r="G27" s="6">
        <v>50522150</v>
      </c>
    </row>
    <row r="28" spans="1:7" x14ac:dyDescent="0.25">
      <c r="A28" t="s">
        <v>2091</v>
      </c>
      <c r="B28" s="14">
        <v>50522110</v>
      </c>
      <c r="C28" s="14">
        <v>50705570</v>
      </c>
      <c r="D28">
        <v>50602205</v>
      </c>
      <c r="E28">
        <v>50602205</v>
      </c>
      <c r="F28" s="11" t="s">
        <v>2086</v>
      </c>
      <c r="G28" s="6">
        <v>50522150</v>
      </c>
    </row>
    <row r="29" spans="1:7" x14ac:dyDescent="0.25">
      <c r="A29" s="5" t="s">
        <v>633</v>
      </c>
      <c r="B29" s="14">
        <v>50522110</v>
      </c>
      <c r="C29" s="14">
        <v>50705570</v>
      </c>
      <c r="D29">
        <v>50602305</v>
      </c>
      <c r="E29">
        <v>50602285</v>
      </c>
      <c r="F29" s="11" t="s">
        <v>573</v>
      </c>
      <c r="G29" s="6">
        <v>50522150</v>
      </c>
    </row>
    <row r="30" spans="1:7" x14ac:dyDescent="0.25">
      <c r="A30" s="5" t="s">
        <v>634</v>
      </c>
      <c r="B30" s="14">
        <v>50522110</v>
      </c>
      <c r="C30" s="14">
        <v>50705570</v>
      </c>
      <c r="D30">
        <v>50602285</v>
      </c>
      <c r="E30">
        <v>50602285</v>
      </c>
      <c r="F30" s="11" t="s">
        <v>574</v>
      </c>
      <c r="G30" s="6">
        <v>50522150</v>
      </c>
    </row>
    <row r="31" spans="1:7" x14ac:dyDescent="0.25">
      <c r="A31" s="5" t="s">
        <v>635</v>
      </c>
      <c r="B31" s="14">
        <v>50522110</v>
      </c>
      <c r="C31" s="14">
        <v>50705570</v>
      </c>
      <c r="D31">
        <v>50602305</v>
      </c>
      <c r="E31">
        <v>50602245</v>
      </c>
      <c r="F31" s="11" t="s">
        <v>575</v>
      </c>
      <c r="G31" s="6">
        <v>50522150</v>
      </c>
    </row>
    <row r="32" spans="1:7" x14ac:dyDescent="0.25">
      <c r="A32" t="s">
        <v>2092</v>
      </c>
      <c r="B32" s="14">
        <v>50522110</v>
      </c>
      <c r="C32" s="14">
        <v>50705845</v>
      </c>
      <c r="D32">
        <v>50602285</v>
      </c>
      <c r="E32">
        <v>50602285</v>
      </c>
      <c r="F32" s="11" t="s">
        <v>576</v>
      </c>
      <c r="G32" s="6">
        <v>50522150</v>
      </c>
    </row>
    <row r="33" spans="1:7" x14ac:dyDescent="0.25">
      <c r="A33" s="5" t="s">
        <v>637</v>
      </c>
      <c r="B33" s="14">
        <v>50522110</v>
      </c>
      <c r="C33" s="14">
        <v>50705845</v>
      </c>
      <c r="D33">
        <v>50602305</v>
      </c>
      <c r="E33">
        <v>50602245</v>
      </c>
      <c r="F33" s="11" t="s">
        <v>578</v>
      </c>
      <c r="G33" s="6">
        <v>50522150</v>
      </c>
    </row>
    <row r="34" spans="1:7" x14ac:dyDescent="0.25">
      <c r="A34" s="5" t="s">
        <v>636</v>
      </c>
      <c r="B34" s="14">
        <v>50522110</v>
      </c>
      <c r="C34" s="14">
        <v>50705845</v>
      </c>
      <c r="D34">
        <v>50602305</v>
      </c>
      <c r="E34">
        <v>50602245</v>
      </c>
      <c r="F34" s="11" t="s">
        <v>577</v>
      </c>
      <c r="G34" s="6">
        <v>50522150</v>
      </c>
    </row>
    <row r="35" spans="1:7" x14ac:dyDescent="0.25">
      <c r="A35" s="5" t="s">
        <v>638</v>
      </c>
      <c r="B35" s="14">
        <v>50522110</v>
      </c>
      <c r="C35" s="14">
        <v>50705845</v>
      </c>
      <c r="D35">
        <v>50602305</v>
      </c>
      <c r="E35">
        <v>50602245</v>
      </c>
      <c r="F35" s="11" t="s">
        <v>579</v>
      </c>
      <c r="G35" s="6">
        <v>50522150</v>
      </c>
    </row>
    <row r="36" spans="1:7" x14ac:dyDescent="0.25">
      <c r="A36" s="5" t="s">
        <v>639</v>
      </c>
      <c r="B36" s="14">
        <v>50528110</v>
      </c>
      <c r="C36" s="14">
        <v>50705845</v>
      </c>
      <c r="D36">
        <v>50602305</v>
      </c>
      <c r="E36">
        <v>50602245</v>
      </c>
      <c r="F36" s="11" t="s">
        <v>580</v>
      </c>
      <c r="G36" s="6">
        <v>50528150</v>
      </c>
    </row>
    <row r="37" spans="1:7" x14ac:dyDescent="0.25">
      <c r="A37" t="s">
        <v>2093</v>
      </c>
      <c r="B37" s="14">
        <v>50528110</v>
      </c>
      <c r="C37" s="14">
        <v>50705845</v>
      </c>
      <c r="D37">
        <v>50602305</v>
      </c>
      <c r="E37">
        <v>50602245</v>
      </c>
      <c r="F37" s="11" t="s">
        <v>2079</v>
      </c>
      <c r="G37" s="6">
        <v>50528150</v>
      </c>
    </row>
    <row r="38" spans="1:7" x14ac:dyDescent="0.25">
      <c r="A38" s="5" t="s">
        <v>641</v>
      </c>
      <c r="B38" s="14">
        <v>50528110</v>
      </c>
      <c r="C38" s="14">
        <v>50705845</v>
      </c>
      <c r="D38">
        <v>50604245</v>
      </c>
      <c r="E38">
        <v>50602345</v>
      </c>
      <c r="F38" s="11" t="s">
        <v>582</v>
      </c>
      <c r="G38" s="6">
        <v>50528150</v>
      </c>
    </row>
    <row r="39" spans="1:7" x14ac:dyDescent="0.25">
      <c r="A39" s="5" t="s">
        <v>640</v>
      </c>
      <c r="B39" s="14">
        <v>50528110</v>
      </c>
      <c r="C39" s="14">
        <v>50705845</v>
      </c>
      <c r="D39">
        <v>50604245</v>
      </c>
      <c r="E39">
        <v>50602345</v>
      </c>
      <c r="F39" s="11" t="s">
        <v>581</v>
      </c>
      <c r="G39" s="6">
        <v>50528150</v>
      </c>
    </row>
    <row r="40" spans="1:7" x14ac:dyDescent="0.25">
      <c r="A40" s="5" t="s">
        <v>642</v>
      </c>
      <c r="B40" s="14">
        <v>50528110</v>
      </c>
      <c r="C40" s="14">
        <v>50705845</v>
      </c>
      <c r="D40">
        <v>50604245</v>
      </c>
      <c r="E40">
        <v>50602345</v>
      </c>
      <c r="F40" s="11" t="s">
        <v>583</v>
      </c>
      <c r="G40" s="6">
        <v>50528150</v>
      </c>
    </row>
    <row r="41" spans="1:7" x14ac:dyDescent="0.25">
      <c r="A41" s="5" t="s">
        <v>643</v>
      </c>
      <c r="B41" s="14">
        <v>50522110</v>
      </c>
      <c r="C41" s="14">
        <v>50705700</v>
      </c>
      <c r="D41">
        <v>50602205</v>
      </c>
      <c r="E41">
        <v>50602205</v>
      </c>
      <c r="F41" s="11" t="s">
        <v>584</v>
      </c>
      <c r="G41" s="6">
        <v>50522150</v>
      </c>
    </row>
    <row r="42" spans="1:7" x14ac:dyDescent="0.25">
      <c r="A42" s="5" t="s">
        <v>644</v>
      </c>
      <c r="B42" s="14">
        <v>50522110</v>
      </c>
      <c r="C42" s="14">
        <v>50705700</v>
      </c>
      <c r="D42">
        <v>50602305</v>
      </c>
      <c r="E42">
        <v>50602285</v>
      </c>
      <c r="F42" s="11" t="s">
        <v>585</v>
      </c>
      <c r="G42" s="6">
        <v>50522150</v>
      </c>
    </row>
    <row r="43" spans="1:7" x14ac:dyDescent="0.25">
      <c r="A43" s="5" t="s">
        <v>645</v>
      </c>
      <c r="B43" s="14">
        <v>50522110</v>
      </c>
      <c r="C43" s="14">
        <v>50705700</v>
      </c>
      <c r="D43">
        <v>50602285</v>
      </c>
      <c r="E43">
        <v>50602285</v>
      </c>
      <c r="F43" s="11" t="s">
        <v>586</v>
      </c>
      <c r="G43" s="6">
        <v>50522150</v>
      </c>
    </row>
    <row r="44" spans="1:7" x14ac:dyDescent="0.25">
      <c r="A44" t="s">
        <v>2094</v>
      </c>
      <c r="B44" s="14">
        <v>50522110</v>
      </c>
      <c r="C44" s="14">
        <v>50705700</v>
      </c>
      <c r="D44">
        <v>50602285</v>
      </c>
      <c r="E44">
        <v>50602285</v>
      </c>
      <c r="G44" s="6">
        <v>50522150</v>
      </c>
    </row>
    <row r="45" spans="1:7" x14ac:dyDescent="0.25">
      <c r="A45" s="5" t="s">
        <v>646</v>
      </c>
      <c r="B45" s="14">
        <v>50522110</v>
      </c>
      <c r="C45" s="14">
        <v>50705700</v>
      </c>
      <c r="D45">
        <v>50602305</v>
      </c>
      <c r="E45">
        <v>50602245</v>
      </c>
      <c r="F45" s="11" t="s">
        <v>587</v>
      </c>
      <c r="G45" s="6">
        <v>50522150</v>
      </c>
    </row>
    <row r="46" spans="1:7" x14ac:dyDescent="0.25">
      <c r="A46" t="s">
        <v>2095</v>
      </c>
      <c r="B46" s="14">
        <v>50522110</v>
      </c>
      <c r="C46" s="14">
        <v>50705700</v>
      </c>
      <c r="D46">
        <v>50602285</v>
      </c>
      <c r="E46">
        <v>50602285</v>
      </c>
      <c r="F46" s="11" t="s">
        <v>2080</v>
      </c>
      <c r="G46" s="6">
        <v>50522150</v>
      </c>
    </row>
    <row r="47" spans="1:7" x14ac:dyDescent="0.25">
      <c r="A47" s="5" t="s">
        <v>648</v>
      </c>
      <c r="B47" s="14">
        <v>50522110</v>
      </c>
      <c r="C47" s="14">
        <v>50705700</v>
      </c>
      <c r="D47">
        <v>50602305</v>
      </c>
      <c r="E47">
        <v>50602245</v>
      </c>
      <c r="F47" s="11" t="s">
        <v>589</v>
      </c>
      <c r="G47" s="6">
        <v>50522150</v>
      </c>
    </row>
    <row r="48" spans="1:7" ht="14.25" customHeight="1" x14ac:dyDescent="0.25">
      <c r="A48" s="5" t="s">
        <v>647</v>
      </c>
      <c r="B48" s="14">
        <v>50522110</v>
      </c>
      <c r="C48" s="14">
        <v>50705700</v>
      </c>
      <c r="D48">
        <v>50602305</v>
      </c>
      <c r="E48">
        <v>50602245</v>
      </c>
      <c r="F48" s="11" t="s">
        <v>588</v>
      </c>
      <c r="G48" s="6">
        <v>50522150</v>
      </c>
    </row>
    <row r="49" spans="1:7" x14ac:dyDescent="0.25">
      <c r="A49" s="5" t="s">
        <v>649</v>
      </c>
      <c r="B49" s="14">
        <v>50522110</v>
      </c>
      <c r="C49" s="14">
        <v>50705700</v>
      </c>
      <c r="D49">
        <v>50602305</v>
      </c>
      <c r="E49">
        <v>50602245</v>
      </c>
      <c r="F49" s="11" t="s">
        <v>590</v>
      </c>
      <c r="G49" s="6">
        <v>50522150</v>
      </c>
    </row>
    <row r="50" spans="1:7" x14ac:dyDescent="0.25">
      <c r="A50" s="5" t="s">
        <v>650</v>
      </c>
      <c r="B50" s="14">
        <v>50528110</v>
      </c>
      <c r="C50" s="14">
        <v>50705845</v>
      </c>
      <c r="D50">
        <v>50602305</v>
      </c>
      <c r="E50">
        <v>50602245</v>
      </c>
      <c r="F50" s="11" t="s">
        <v>591</v>
      </c>
      <c r="G50" s="6">
        <v>50528150</v>
      </c>
    </row>
    <row r="51" spans="1:7" x14ac:dyDescent="0.25">
      <c r="A51" t="s">
        <v>2096</v>
      </c>
      <c r="B51" s="14">
        <v>50528110</v>
      </c>
      <c r="C51" s="14">
        <v>50705845</v>
      </c>
      <c r="D51">
        <v>50602305</v>
      </c>
      <c r="E51">
        <v>50602245</v>
      </c>
      <c r="F51" s="11" t="s">
        <v>2081</v>
      </c>
      <c r="G51" s="6">
        <v>50528150</v>
      </c>
    </row>
    <row r="52" spans="1:7" x14ac:dyDescent="0.25">
      <c r="A52" s="5" t="s">
        <v>652</v>
      </c>
      <c r="B52" s="14">
        <v>50528110</v>
      </c>
      <c r="C52" s="14">
        <v>50705845</v>
      </c>
      <c r="D52">
        <v>50604245</v>
      </c>
      <c r="E52">
        <v>50602345</v>
      </c>
      <c r="F52" s="11" t="s">
        <v>593</v>
      </c>
      <c r="G52" s="6">
        <v>50528150</v>
      </c>
    </row>
    <row r="53" spans="1:7" ht="15.75" customHeight="1" x14ac:dyDescent="0.25">
      <c r="A53" s="5" t="s">
        <v>651</v>
      </c>
      <c r="B53" s="14">
        <v>50528110</v>
      </c>
      <c r="C53" s="14">
        <v>50705845</v>
      </c>
      <c r="D53">
        <v>50604245</v>
      </c>
      <c r="E53">
        <v>50602345</v>
      </c>
      <c r="F53" s="11" t="s">
        <v>592</v>
      </c>
      <c r="G53" s="6">
        <v>50528150</v>
      </c>
    </row>
    <row r="54" spans="1:7" x14ac:dyDescent="0.25">
      <c r="A54" s="5" t="s">
        <v>653</v>
      </c>
      <c r="B54" s="14">
        <v>50528110</v>
      </c>
      <c r="C54" s="14">
        <v>50705845</v>
      </c>
      <c r="D54">
        <v>50604245</v>
      </c>
      <c r="E54">
        <v>50602345</v>
      </c>
      <c r="F54" s="11" t="s">
        <v>594</v>
      </c>
      <c r="G54" s="6">
        <v>50528150</v>
      </c>
    </row>
    <row r="55" spans="1:7" x14ac:dyDescent="0.25">
      <c r="A55" t="s">
        <v>2097</v>
      </c>
      <c r="B55" s="14">
        <v>50528110</v>
      </c>
      <c r="C55" s="14">
        <v>50705845</v>
      </c>
      <c r="D55">
        <v>50604245</v>
      </c>
      <c r="E55">
        <v>50602345</v>
      </c>
      <c r="F55" s="11" t="s">
        <v>2082</v>
      </c>
      <c r="G55" s="6">
        <v>50528150</v>
      </c>
    </row>
    <row r="56" spans="1:7" x14ac:dyDescent="0.25">
      <c r="A56" s="5" t="s">
        <v>654</v>
      </c>
      <c r="B56" s="14">
        <v>50528110</v>
      </c>
      <c r="C56" s="14">
        <v>50705845</v>
      </c>
      <c r="D56">
        <v>50604245</v>
      </c>
      <c r="E56">
        <v>50602345</v>
      </c>
      <c r="F56" s="11" t="s">
        <v>595</v>
      </c>
      <c r="G56" s="6">
        <v>50528150</v>
      </c>
    </row>
    <row r="57" spans="1:7" x14ac:dyDescent="0.25">
      <c r="A57" s="5" t="s">
        <v>655</v>
      </c>
      <c r="B57" s="14">
        <v>50528110</v>
      </c>
      <c r="C57" s="14">
        <v>50705845</v>
      </c>
      <c r="D57">
        <v>50604245</v>
      </c>
      <c r="E57">
        <v>50602345</v>
      </c>
      <c r="F57" s="11" t="s">
        <v>613</v>
      </c>
      <c r="G57" s="6">
        <v>50528150</v>
      </c>
    </row>
    <row r="58" spans="1:7" x14ac:dyDescent="0.25">
      <c r="A58" s="5" t="s">
        <v>656</v>
      </c>
      <c r="B58" s="14">
        <v>50528110</v>
      </c>
      <c r="C58" s="14">
        <v>50705845</v>
      </c>
      <c r="D58">
        <v>50602305</v>
      </c>
      <c r="E58">
        <v>50602245</v>
      </c>
      <c r="F58" s="11" t="s">
        <v>713</v>
      </c>
      <c r="G58" s="6">
        <v>50528150</v>
      </c>
    </row>
    <row r="59" spans="1:7" x14ac:dyDescent="0.25">
      <c r="A59" s="5" t="s">
        <v>658</v>
      </c>
      <c r="B59" s="14">
        <v>50528110</v>
      </c>
      <c r="C59" s="14">
        <v>50705845</v>
      </c>
      <c r="D59">
        <v>50602305</v>
      </c>
      <c r="E59">
        <v>50602245</v>
      </c>
      <c r="F59" s="11" t="s">
        <v>602</v>
      </c>
      <c r="G59" s="6">
        <v>50528150</v>
      </c>
    </row>
    <row r="60" spans="1:7" x14ac:dyDescent="0.25">
      <c r="A60" s="5" t="s">
        <v>657</v>
      </c>
      <c r="B60" s="14">
        <v>50528110</v>
      </c>
      <c r="C60" s="14">
        <v>50705845</v>
      </c>
      <c r="D60">
        <v>50602305</v>
      </c>
      <c r="E60">
        <v>50602245</v>
      </c>
      <c r="F60" s="11" t="s">
        <v>601</v>
      </c>
      <c r="G60" s="6">
        <v>50528150</v>
      </c>
    </row>
    <row r="61" spans="1:7" x14ac:dyDescent="0.25">
      <c r="A61" t="s">
        <v>656</v>
      </c>
      <c r="B61" s="14">
        <v>50528110</v>
      </c>
      <c r="C61" s="14">
        <v>50705845</v>
      </c>
      <c r="D61">
        <v>50602305</v>
      </c>
      <c r="E61">
        <v>50602245</v>
      </c>
      <c r="F61" s="11" t="s">
        <v>713</v>
      </c>
      <c r="G61" s="6">
        <v>50528150</v>
      </c>
    </row>
    <row r="62" spans="1:7" x14ac:dyDescent="0.25">
      <c r="A62" t="s">
        <v>2098</v>
      </c>
      <c r="B62" s="14">
        <v>50528110</v>
      </c>
      <c r="C62" s="14">
        <v>50705845</v>
      </c>
      <c r="D62">
        <v>50602305</v>
      </c>
      <c r="E62">
        <v>50602245</v>
      </c>
      <c r="G62" s="6">
        <v>50528150</v>
      </c>
    </row>
    <row r="63" spans="1:7" x14ac:dyDescent="0.25">
      <c r="A63" s="5" t="s">
        <v>660</v>
      </c>
      <c r="B63" s="14">
        <v>50528110</v>
      </c>
      <c r="C63" s="14">
        <v>50705845</v>
      </c>
      <c r="D63">
        <v>50604245</v>
      </c>
      <c r="E63">
        <v>50602345</v>
      </c>
      <c r="F63" s="11" t="s">
        <v>604</v>
      </c>
      <c r="G63" s="6">
        <v>50528150</v>
      </c>
    </row>
    <row r="64" spans="1:7" x14ac:dyDescent="0.25">
      <c r="A64" s="5" t="s">
        <v>659</v>
      </c>
      <c r="B64" s="14">
        <v>50528110</v>
      </c>
      <c r="C64" s="14">
        <v>50705845</v>
      </c>
      <c r="D64">
        <v>50604245</v>
      </c>
      <c r="E64">
        <v>50602345</v>
      </c>
      <c r="F64" s="11" t="s">
        <v>603</v>
      </c>
      <c r="G64" s="6">
        <v>50528150</v>
      </c>
    </row>
    <row r="65" spans="1:7" x14ac:dyDescent="0.25">
      <c r="A65" t="s">
        <v>2099</v>
      </c>
      <c r="B65" s="14">
        <v>50528110</v>
      </c>
      <c r="C65" s="14">
        <v>50705845</v>
      </c>
      <c r="D65">
        <v>50604245</v>
      </c>
      <c r="E65">
        <v>50602345</v>
      </c>
      <c r="G65" s="6">
        <v>50528150</v>
      </c>
    </row>
    <row r="66" spans="1:7" x14ac:dyDescent="0.25">
      <c r="A66" s="5" t="s">
        <v>661</v>
      </c>
      <c r="B66" s="14">
        <v>50528110</v>
      </c>
      <c r="C66" s="14">
        <v>50705845</v>
      </c>
      <c r="D66">
        <v>50602305</v>
      </c>
      <c r="E66">
        <v>50602245</v>
      </c>
      <c r="F66" s="11" t="s">
        <v>609</v>
      </c>
      <c r="G66" s="6">
        <v>50528150</v>
      </c>
    </row>
    <row r="67" spans="1:7" x14ac:dyDescent="0.25">
      <c r="A67" s="5" t="s">
        <v>663</v>
      </c>
      <c r="B67" s="14">
        <v>50528110</v>
      </c>
      <c r="C67" s="14">
        <v>50705845</v>
      </c>
      <c r="D67">
        <v>50604245</v>
      </c>
      <c r="E67">
        <v>50602345</v>
      </c>
      <c r="F67" s="11" t="s">
        <v>611</v>
      </c>
      <c r="G67" s="6">
        <v>50528150</v>
      </c>
    </row>
    <row r="68" spans="1:7" x14ac:dyDescent="0.25">
      <c r="A68" s="5" t="s">
        <v>662</v>
      </c>
      <c r="B68" s="14">
        <v>50528110</v>
      </c>
      <c r="C68" s="14">
        <v>50705845</v>
      </c>
      <c r="D68">
        <v>50604245</v>
      </c>
      <c r="E68">
        <v>50602345</v>
      </c>
      <c r="F68" s="11" t="s">
        <v>610</v>
      </c>
      <c r="G68" s="6">
        <v>50528150</v>
      </c>
    </row>
    <row r="69" spans="1:7" x14ac:dyDescent="0.25">
      <c r="A69" t="s">
        <v>2100</v>
      </c>
      <c r="B69" s="14">
        <v>50528110</v>
      </c>
      <c r="C69" s="14">
        <v>50705845</v>
      </c>
      <c r="D69">
        <v>50604245</v>
      </c>
      <c r="E69">
        <v>50602345</v>
      </c>
      <c r="G69" s="6">
        <v>50528150</v>
      </c>
    </row>
    <row r="70" spans="1:7" x14ac:dyDescent="0.25">
      <c r="A70" s="5" t="s">
        <v>664</v>
      </c>
      <c r="B70" s="14">
        <v>50528110</v>
      </c>
      <c r="C70" s="14">
        <v>50705845</v>
      </c>
      <c r="D70">
        <v>50604245</v>
      </c>
      <c r="E70">
        <v>50602345</v>
      </c>
      <c r="F70" s="11" t="s">
        <v>612</v>
      </c>
      <c r="G70" s="6">
        <v>50528150</v>
      </c>
    </row>
    <row r="71" spans="1:7" x14ac:dyDescent="0.25">
      <c r="A71" t="s">
        <v>2101</v>
      </c>
      <c r="B71" s="14">
        <v>50538110</v>
      </c>
      <c r="C71" s="14">
        <v>50705845</v>
      </c>
      <c r="D71" s="7" t="s">
        <v>2563</v>
      </c>
      <c r="E71">
        <v>50602345</v>
      </c>
      <c r="F71" s="11" t="s">
        <v>2528</v>
      </c>
      <c r="G71" s="6">
        <v>50538150</v>
      </c>
    </row>
    <row r="72" spans="1:7" x14ac:dyDescent="0.25">
      <c r="A72" t="s">
        <v>2102</v>
      </c>
      <c r="B72" s="14">
        <v>50538110</v>
      </c>
      <c r="C72" s="14">
        <v>50705845</v>
      </c>
      <c r="D72">
        <v>50604305</v>
      </c>
      <c r="E72">
        <v>50604205</v>
      </c>
      <c r="F72" s="11" t="s">
        <v>2529</v>
      </c>
      <c r="G72" s="6">
        <v>50538150</v>
      </c>
    </row>
    <row r="73" spans="1:7" x14ac:dyDescent="0.25">
      <c r="A73" t="s">
        <v>2103</v>
      </c>
      <c r="B73" s="14">
        <v>50538110</v>
      </c>
      <c r="C73" s="14">
        <v>50705845</v>
      </c>
      <c r="D73">
        <v>50604305</v>
      </c>
      <c r="E73">
        <v>50604205</v>
      </c>
      <c r="F73" s="11" t="s">
        <v>2530</v>
      </c>
      <c r="G73" s="6">
        <v>50538150</v>
      </c>
    </row>
    <row r="74" spans="1:7" x14ac:dyDescent="0.25">
      <c r="A74" t="s">
        <v>2104</v>
      </c>
      <c r="B74" s="14">
        <v>50538110</v>
      </c>
      <c r="C74" s="14">
        <v>50705845</v>
      </c>
      <c r="D74">
        <v>50604305</v>
      </c>
      <c r="E74">
        <v>50604365</v>
      </c>
      <c r="F74" s="11" t="s">
        <v>2531</v>
      </c>
      <c r="G74" s="6">
        <v>50538150</v>
      </c>
    </row>
    <row r="75" spans="1:7" x14ac:dyDescent="0.25">
      <c r="A75" t="s">
        <v>2105</v>
      </c>
      <c r="B75" s="14">
        <v>50538110</v>
      </c>
      <c r="C75" s="14">
        <v>50705845</v>
      </c>
      <c r="D75">
        <v>50604305</v>
      </c>
      <c r="E75">
        <v>50604365</v>
      </c>
      <c r="G75" s="6">
        <v>50538150</v>
      </c>
    </row>
    <row r="76" spans="1:7" x14ac:dyDescent="0.25">
      <c r="A76" t="s">
        <v>2106</v>
      </c>
      <c r="B76" s="14">
        <v>50538110</v>
      </c>
      <c r="C76" s="14">
        <v>50705845</v>
      </c>
      <c r="D76">
        <v>50604305</v>
      </c>
      <c r="E76">
        <v>50604205</v>
      </c>
      <c r="F76" s="11" t="s">
        <v>2532</v>
      </c>
      <c r="G76" s="6">
        <v>50538150</v>
      </c>
    </row>
    <row r="77" spans="1:7" x14ac:dyDescent="0.25">
      <c r="A77" t="s">
        <v>2107</v>
      </c>
      <c r="B77" s="14">
        <v>50538110</v>
      </c>
      <c r="C77" s="14">
        <v>50705845</v>
      </c>
      <c r="D77">
        <v>50604305</v>
      </c>
      <c r="E77">
        <v>50604205</v>
      </c>
      <c r="F77" s="11" t="s">
        <v>2533</v>
      </c>
      <c r="G77" s="6">
        <v>50538150</v>
      </c>
    </row>
    <row r="78" spans="1:7" x14ac:dyDescent="0.25">
      <c r="A78" t="s">
        <v>2108</v>
      </c>
      <c r="B78" s="14">
        <v>50538110</v>
      </c>
      <c r="C78" s="14">
        <v>50705845</v>
      </c>
      <c r="D78">
        <v>50604305</v>
      </c>
      <c r="E78">
        <v>50604205</v>
      </c>
      <c r="F78" s="11" t="s">
        <v>2534</v>
      </c>
      <c r="G78" s="6">
        <v>50538150</v>
      </c>
    </row>
    <row r="79" spans="1:7" x14ac:dyDescent="0.25">
      <c r="A79" t="s">
        <v>2109</v>
      </c>
      <c r="B79" s="14">
        <v>50538110</v>
      </c>
      <c r="C79" s="14">
        <v>50705980</v>
      </c>
      <c r="F79" s="11" t="s">
        <v>2537</v>
      </c>
      <c r="G79" s="6">
        <v>50538150</v>
      </c>
    </row>
    <row r="80" spans="1:7" x14ac:dyDescent="0.25">
      <c r="A80" t="s">
        <v>2110</v>
      </c>
      <c r="B80" s="14">
        <v>50538110</v>
      </c>
      <c r="C80" s="14">
        <v>50705980</v>
      </c>
      <c r="F80" s="11" t="s">
        <v>2538</v>
      </c>
      <c r="G80" s="6">
        <v>50538150</v>
      </c>
    </row>
    <row r="81" spans="1:7" x14ac:dyDescent="0.25">
      <c r="A81" t="s">
        <v>2549</v>
      </c>
      <c r="B81" s="14">
        <v>50538110</v>
      </c>
      <c r="C81" s="14">
        <v>50705980</v>
      </c>
      <c r="F81" s="11" t="s">
        <v>2547</v>
      </c>
      <c r="G81" s="6">
        <v>50538150</v>
      </c>
    </row>
    <row r="82" spans="1:7" x14ac:dyDescent="0.25">
      <c r="A82" t="s">
        <v>2548</v>
      </c>
      <c r="B82" s="14">
        <v>50538110</v>
      </c>
      <c r="C82" s="14">
        <v>50705980</v>
      </c>
      <c r="F82" s="11">
        <v>743711050</v>
      </c>
      <c r="G82" s="6">
        <v>50538150</v>
      </c>
    </row>
    <row r="83" spans="1:7" x14ac:dyDescent="0.25">
      <c r="A83" t="s">
        <v>2111</v>
      </c>
      <c r="B83" s="14">
        <v>50538110</v>
      </c>
      <c r="C83" s="14">
        <v>50705845</v>
      </c>
      <c r="F83" s="11" t="s">
        <v>2536</v>
      </c>
      <c r="G83" s="6">
        <v>50538150</v>
      </c>
    </row>
    <row r="84" spans="1:7" x14ac:dyDescent="0.25">
      <c r="A84" t="s">
        <v>2112</v>
      </c>
      <c r="B84" s="14">
        <v>50538110</v>
      </c>
      <c r="C84" s="14">
        <v>50705845</v>
      </c>
      <c r="F84" s="11" t="s">
        <v>2535</v>
      </c>
      <c r="G84" s="6">
        <v>50538150</v>
      </c>
    </row>
    <row r="85" spans="1:7" x14ac:dyDescent="0.25">
      <c r="A85" t="s">
        <v>2113</v>
      </c>
      <c r="B85" s="14">
        <v>50538110</v>
      </c>
      <c r="C85" s="14">
        <v>50705845</v>
      </c>
      <c r="F85" s="11">
        <v>760153080</v>
      </c>
      <c r="G85" s="6">
        <v>50538150</v>
      </c>
    </row>
    <row r="86" spans="1:7" x14ac:dyDescent="0.25">
      <c r="A86" t="s">
        <v>2114</v>
      </c>
      <c r="B86" s="14">
        <v>50538110</v>
      </c>
      <c r="C86" s="14">
        <v>50705845</v>
      </c>
      <c r="F86" s="11" t="s">
        <v>2539</v>
      </c>
      <c r="G86" s="6">
        <v>50538150</v>
      </c>
    </row>
    <row r="87" spans="1:7" x14ac:dyDescent="0.25">
      <c r="A87" t="s">
        <v>2115</v>
      </c>
      <c r="B87" s="14">
        <v>50538110</v>
      </c>
      <c r="C87" s="14">
        <v>50705845</v>
      </c>
      <c r="F87" s="11">
        <v>760153090</v>
      </c>
      <c r="G87" s="6">
        <v>50538150</v>
      </c>
    </row>
    <row r="88" spans="1:7" x14ac:dyDescent="0.25">
      <c r="A88" t="s">
        <v>2116</v>
      </c>
      <c r="B88" s="14">
        <v>50538110</v>
      </c>
      <c r="C88" s="14">
        <v>50705845</v>
      </c>
      <c r="G88" s="6">
        <v>50538150</v>
      </c>
    </row>
    <row r="89" spans="1:7" x14ac:dyDescent="0.25">
      <c r="A89" t="s">
        <v>2117</v>
      </c>
      <c r="B89" s="14">
        <v>50538110</v>
      </c>
      <c r="C89" s="14">
        <v>50705980</v>
      </c>
      <c r="F89" s="11">
        <v>760153100</v>
      </c>
      <c r="G89" s="6">
        <v>50538150</v>
      </c>
    </row>
    <row r="90" spans="1:7" x14ac:dyDescent="0.25">
      <c r="A90" t="s">
        <v>2118</v>
      </c>
      <c r="B90" s="14">
        <v>50538110</v>
      </c>
      <c r="C90" s="14">
        <v>50705980</v>
      </c>
      <c r="G90" s="6">
        <v>50538150</v>
      </c>
    </row>
    <row r="91" spans="1:7" x14ac:dyDescent="0.25">
      <c r="A91" t="s">
        <v>2119</v>
      </c>
      <c r="B91" s="14">
        <v>50538110</v>
      </c>
      <c r="C91" s="14">
        <v>50705980</v>
      </c>
      <c r="F91" s="11" t="s">
        <v>2540</v>
      </c>
      <c r="G91" s="6">
        <v>50538150</v>
      </c>
    </row>
    <row r="92" spans="1:7" x14ac:dyDescent="0.25">
      <c r="A92" t="s">
        <v>2120</v>
      </c>
      <c r="B92" s="14">
        <v>50538110</v>
      </c>
      <c r="C92" s="14">
        <v>50705980</v>
      </c>
      <c r="F92" s="11" t="s">
        <v>2541</v>
      </c>
      <c r="G92" s="6">
        <v>50538150</v>
      </c>
    </row>
    <row r="93" spans="1:7" x14ac:dyDescent="0.25">
      <c r="A93" t="s">
        <v>2544</v>
      </c>
      <c r="B93" s="14">
        <v>50538110</v>
      </c>
      <c r="C93" s="14">
        <v>50705980</v>
      </c>
      <c r="F93" s="11" t="s">
        <v>2545</v>
      </c>
      <c r="G93" s="6">
        <v>50538150</v>
      </c>
    </row>
    <row r="94" spans="1:7" x14ac:dyDescent="0.25">
      <c r="A94" t="s">
        <v>2542</v>
      </c>
      <c r="B94" s="14">
        <v>50538110</v>
      </c>
      <c r="C94" s="14">
        <v>50705980</v>
      </c>
      <c r="F94" s="11" t="s">
        <v>2543</v>
      </c>
      <c r="G94" s="6">
        <v>50538150</v>
      </c>
    </row>
    <row r="95" spans="1:7" x14ac:dyDescent="0.25">
      <c r="A95" t="s">
        <v>2546</v>
      </c>
      <c r="B95" s="14">
        <v>50538110</v>
      </c>
      <c r="C95" s="14">
        <v>50705980</v>
      </c>
      <c r="F95" s="11">
        <v>760153110</v>
      </c>
      <c r="G95" s="6">
        <v>50538150</v>
      </c>
    </row>
    <row r="96" spans="1:7" x14ac:dyDescent="0.25">
      <c r="A96" t="s">
        <v>2121</v>
      </c>
      <c r="B96" s="14">
        <v>50538110</v>
      </c>
      <c r="C96" s="14">
        <v>50705845</v>
      </c>
      <c r="F96" s="11">
        <v>760153140</v>
      </c>
      <c r="G96" s="6">
        <v>50538150</v>
      </c>
    </row>
    <row r="97" spans="1:7" x14ac:dyDescent="0.25">
      <c r="A97" t="s">
        <v>2122</v>
      </c>
      <c r="B97" s="14">
        <v>50538110</v>
      </c>
      <c r="C97" s="14">
        <v>50705845</v>
      </c>
      <c r="G97" s="6">
        <v>50538150</v>
      </c>
    </row>
    <row r="98" spans="1:7" x14ac:dyDescent="0.25">
      <c r="A98" t="s">
        <v>2123</v>
      </c>
      <c r="B98" s="14">
        <v>50538110</v>
      </c>
      <c r="C98" s="14">
        <v>50705845</v>
      </c>
      <c r="F98" s="11" t="s">
        <v>2550</v>
      </c>
      <c r="G98" s="6">
        <v>50538150</v>
      </c>
    </row>
    <row r="99" spans="1:7" x14ac:dyDescent="0.25">
      <c r="A99" t="s">
        <v>2124</v>
      </c>
      <c r="B99" s="14">
        <v>50538110</v>
      </c>
      <c r="C99" s="14">
        <v>50705845</v>
      </c>
      <c r="F99" s="11" t="s">
        <v>2551</v>
      </c>
      <c r="G99" s="6">
        <v>50538150</v>
      </c>
    </row>
    <row r="100" spans="1:7" x14ac:dyDescent="0.25">
      <c r="A100" t="s">
        <v>2125</v>
      </c>
      <c r="B100" s="14">
        <v>50538110</v>
      </c>
      <c r="C100" s="14">
        <v>50705845</v>
      </c>
      <c r="G100" s="6">
        <v>50538150</v>
      </c>
    </row>
    <row r="101" spans="1:7" x14ac:dyDescent="0.25">
      <c r="A101" t="s">
        <v>2126</v>
      </c>
      <c r="B101" s="14">
        <v>50538110</v>
      </c>
      <c r="C101" s="14">
        <v>50705845</v>
      </c>
      <c r="F101" s="11" t="s">
        <v>2552</v>
      </c>
      <c r="G101" s="6">
        <v>50538150</v>
      </c>
    </row>
    <row r="102" spans="1:7" x14ac:dyDescent="0.25">
      <c r="A102" t="s">
        <v>2127</v>
      </c>
      <c r="B102" s="14">
        <v>50538110</v>
      </c>
      <c r="C102" s="14">
        <v>50705845</v>
      </c>
      <c r="F102" s="11">
        <v>760153150</v>
      </c>
      <c r="G102" s="6">
        <v>50538150</v>
      </c>
    </row>
    <row r="103" spans="1:7" x14ac:dyDescent="0.25">
      <c r="A103" t="s">
        <v>2128</v>
      </c>
      <c r="B103" s="14">
        <v>50538110</v>
      </c>
      <c r="C103" s="14">
        <v>50705845</v>
      </c>
      <c r="G103" s="6">
        <v>50538150</v>
      </c>
    </row>
    <row r="104" spans="1:7" x14ac:dyDescent="0.25">
      <c r="A104" t="s">
        <v>2129</v>
      </c>
      <c r="B104" s="14">
        <v>50548110</v>
      </c>
      <c r="C104" s="14">
        <v>50705980</v>
      </c>
      <c r="F104" s="11" t="s">
        <v>2553</v>
      </c>
      <c r="G104" s="6">
        <v>50548150</v>
      </c>
    </row>
    <row r="105" spans="1:7" x14ac:dyDescent="0.25">
      <c r="A105" t="s">
        <v>2130</v>
      </c>
      <c r="B105" s="14">
        <v>50548110</v>
      </c>
      <c r="C105" s="14">
        <v>50705980</v>
      </c>
      <c r="F105" s="11" t="s">
        <v>2554</v>
      </c>
      <c r="G105" s="6">
        <v>50548150</v>
      </c>
    </row>
    <row r="106" spans="1:7" x14ac:dyDescent="0.25">
      <c r="A106" t="s">
        <v>2131</v>
      </c>
      <c r="B106" s="14">
        <v>50548110</v>
      </c>
      <c r="C106" s="14">
        <v>50705980</v>
      </c>
      <c r="D106">
        <v>50604425</v>
      </c>
      <c r="E106">
        <v>50602485</v>
      </c>
      <c r="F106" s="11" t="s">
        <v>2555</v>
      </c>
      <c r="G106" s="6">
        <v>50548150</v>
      </c>
    </row>
    <row r="107" spans="1:7" x14ac:dyDescent="0.25">
      <c r="A107" t="s">
        <v>2132</v>
      </c>
      <c r="B107" s="14">
        <v>50548110</v>
      </c>
      <c r="C107" s="14">
        <v>50705980</v>
      </c>
      <c r="D107">
        <v>50604465</v>
      </c>
      <c r="E107">
        <v>50604465</v>
      </c>
      <c r="F107" s="11">
        <v>760153410</v>
      </c>
      <c r="G107" s="6">
        <v>50548150</v>
      </c>
    </row>
    <row r="108" spans="1:7" x14ac:dyDescent="0.25">
      <c r="A108" t="s">
        <v>2556</v>
      </c>
      <c r="B108" s="14">
        <v>50548110</v>
      </c>
      <c r="C108" s="14">
        <v>50705980</v>
      </c>
      <c r="F108" s="11" t="s">
        <v>2557</v>
      </c>
      <c r="G108" s="6">
        <v>50548150</v>
      </c>
    </row>
    <row r="109" spans="1:7" x14ac:dyDescent="0.25">
      <c r="A109" t="s">
        <v>2133</v>
      </c>
      <c r="B109" s="14">
        <v>50548110</v>
      </c>
      <c r="C109" s="14">
        <v>50705980</v>
      </c>
      <c r="F109" s="11" t="s">
        <v>2558</v>
      </c>
      <c r="G109" s="6">
        <v>50548150</v>
      </c>
    </row>
    <row r="110" spans="1:7" x14ac:dyDescent="0.25">
      <c r="A110" t="s">
        <v>2134</v>
      </c>
      <c r="B110" s="14">
        <v>50548110</v>
      </c>
      <c r="C110" s="14">
        <v>50705980</v>
      </c>
      <c r="F110" s="11" t="s">
        <v>2559</v>
      </c>
      <c r="G110" s="6">
        <v>50548150</v>
      </c>
    </row>
    <row r="111" spans="1:7" x14ac:dyDescent="0.25">
      <c r="A111" t="s">
        <v>2135</v>
      </c>
      <c r="B111" s="14">
        <v>50548110</v>
      </c>
      <c r="C111" s="14">
        <v>50705980</v>
      </c>
      <c r="D111">
        <v>50604425</v>
      </c>
      <c r="E111">
        <v>50602485</v>
      </c>
      <c r="F111" s="11">
        <v>760153210</v>
      </c>
      <c r="G111" s="6">
        <v>50548150</v>
      </c>
    </row>
    <row r="112" spans="1:7" x14ac:dyDescent="0.25">
      <c r="A112" t="s">
        <v>2136</v>
      </c>
      <c r="B112" s="14">
        <v>50548110</v>
      </c>
      <c r="C112" s="14">
        <v>50705980</v>
      </c>
      <c r="D112">
        <v>50604425</v>
      </c>
      <c r="E112">
        <v>50602485</v>
      </c>
      <c r="F112" s="11" t="s">
        <v>2560</v>
      </c>
      <c r="G112" s="6">
        <v>50548150</v>
      </c>
    </row>
    <row r="113" spans="1:7" x14ac:dyDescent="0.25">
      <c r="A113" t="s">
        <v>2137</v>
      </c>
      <c r="B113" s="14">
        <v>50548110</v>
      </c>
      <c r="C113" s="14">
        <v>50705980</v>
      </c>
      <c r="D113">
        <v>50604465</v>
      </c>
      <c r="E113">
        <v>50604465</v>
      </c>
      <c r="F113" s="11" t="s">
        <v>2561</v>
      </c>
      <c r="G113" s="6">
        <v>50548150</v>
      </c>
    </row>
    <row r="114" spans="1:7" x14ac:dyDescent="0.25">
      <c r="A114" t="s">
        <v>2138</v>
      </c>
      <c r="B114" s="14">
        <v>50548110</v>
      </c>
      <c r="C114" s="14" t="s">
        <v>2564</v>
      </c>
      <c r="D114">
        <v>50604465</v>
      </c>
      <c r="E114">
        <v>50604465</v>
      </c>
      <c r="F114" s="11" t="s">
        <v>2562</v>
      </c>
      <c r="G114" s="6">
        <v>50548150</v>
      </c>
    </row>
    <row r="115" spans="1:7" x14ac:dyDescent="0.25">
      <c r="A115" t="s">
        <v>2139</v>
      </c>
      <c r="B115" s="7">
        <v>50514110</v>
      </c>
      <c r="C115" s="7">
        <v>50705570</v>
      </c>
      <c r="D115">
        <v>50602305</v>
      </c>
      <c r="E115" s="7">
        <v>50602285</v>
      </c>
      <c r="F115" s="11" t="s">
        <v>2152</v>
      </c>
      <c r="G115" s="6">
        <v>50514180</v>
      </c>
    </row>
    <row r="116" spans="1:7" x14ac:dyDescent="0.25">
      <c r="A116" t="s">
        <v>2140</v>
      </c>
      <c r="B116" s="7">
        <v>50514110</v>
      </c>
      <c r="C116" s="7">
        <v>50705570</v>
      </c>
      <c r="D116">
        <v>50602305</v>
      </c>
      <c r="E116" s="7">
        <v>50602285</v>
      </c>
      <c r="F116" s="11" t="s">
        <v>2153</v>
      </c>
      <c r="G116" s="6">
        <v>50514180</v>
      </c>
    </row>
    <row r="117" spans="1:7" x14ac:dyDescent="0.25">
      <c r="A117" s="5" t="s">
        <v>665</v>
      </c>
      <c r="B117" s="14">
        <v>50522110</v>
      </c>
      <c r="C117" s="14">
        <v>50705570</v>
      </c>
      <c r="D117">
        <v>50602305</v>
      </c>
      <c r="E117">
        <v>50602285</v>
      </c>
      <c r="F117" s="11" t="s">
        <v>555</v>
      </c>
      <c r="G117" s="6">
        <v>50522150</v>
      </c>
    </row>
    <row r="118" spans="1:7" x14ac:dyDescent="0.25">
      <c r="A118" s="5" t="s">
        <v>666</v>
      </c>
      <c r="B118" s="14">
        <v>50522110</v>
      </c>
      <c r="C118" s="14">
        <v>50705570</v>
      </c>
      <c r="D118">
        <v>50602305</v>
      </c>
      <c r="E118">
        <v>50602285</v>
      </c>
      <c r="F118" s="11" t="s">
        <v>556</v>
      </c>
      <c r="G118" s="6">
        <v>50522150</v>
      </c>
    </row>
    <row r="119" spans="1:7" x14ac:dyDescent="0.25">
      <c r="A119" s="5" t="s">
        <v>667</v>
      </c>
      <c r="B119" s="14">
        <v>50522110</v>
      </c>
      <c r="C119" s="14">
        <v>50705570</v>
      </c>
      <c r="D119">
        <v>50602305</v>
      </c>
      <c r="E119">
        <v>50602285</v>
      </c>
      <c r="F119" s="11" t="s">
        <v>557</v>
      </c>
      <c r="G119" s="6">
        <v>50522150</v>
      </c>
    </row>
    <row r="120" spans="1:7" x14ac:dyDescent="0.25">
      <c r="A120" s="5" t="s">
        <v>668</v>
      </c>
      <c r="B120" s="14">
        <v>50522110</v>
      </c>
      <c r="C120" s="14">
        <v>50705570</v>
      </c>
      <c r="D120">
        <v>50602305</v>
      </c>
      <c r="E120">
        <v>50602285</v>
      </c>
      <c r="F120" s="11" t="s">
        <v>558</v>
      </c>
      <c r="G120" s="6">
        <v>50522150</v>
      </c>
    </row>
    <row r="121" spans="1:7" x14ac:dyDescent="0.25">
      <c r="A121" s="5" t="s">
        <v>669</v>
      </c>
      <c r="B121" s="14">
        <v>50522110</v>
      </c>
      <c r="C121" s="14">
        <v>50705570</v>
      </c>
      <c r="D121">
        <v>50602305</v>
      </c>
      <c r="E121">
        <v>50602285</v>
      </c>
      <c r="F121" s="11" t="s">
        <v>560</v>
      </c>
      <c r="G121" s="6">
        <v>50522150</v>
      </c>
    </row>
    <row r="122" spans="1:7" x14ac:dyDescent="0.25">
      <c r="A122" s="5" t="s">
        <v>670</v>
      </c>
      <c r="B122" s="14">
        <v>50522110</v>
      </c>
      <c r="C122" s="14">
        <v>50705570</v>
      </c>
      <c r="D122">
        <v>50604245</v>
      </c>
      <c r="E122">
        <v>50602345</v>
      </c>
      <c r="F122" s="11" t="s">
        <v>561</v>
      </c>
      <c r="G122" s="6">
        <v>50522150</v>
      </c>
    </row>
    <row r="123" spans="1:7" x14ac:dyDescent="0.25">
      <c r="A123" s="5" t="s">
        <v>671</v>
      </c>
      <c r="B123" s="14">
        <v>50522110</v>
      </c>
      <c r="C123" s="14">
        <v>50705570</v>
      </c>
      <c r="D123">
        <v>50604245</v>
      </c>
      <c r="E123">
        <v>50602345</v>
      </c>
      <c r="F123" s="11" t="s">
        <v>562</v>
      </c>
      <c r="G123" s="6">
        <v>50522150</v>
      </c>
    </row>
    <row r="124" spans="1:7" x14ac:dyDescent="0.25">
      <c r="A124" t="s">
        <v>2141</v>
      </c>
      <c r="B124" s="14">
        <v>50522110</v>
      </c>
      <c r="C124" s="14">
        <v>50705845</v>
      </c>
      <c r="D124">
        <v>50602305</v>
      </c>
      <c r="E124">
        <v>50602285</v>
      </c>
      <c r="F124" s="11" t="s">
        <v>2083</v>
      </c>
      <c r="G124" s="6">
        <v>50522150</v>
      </c>
    </row>
    <row r="125" spans="1:7" x14ac:dyDescent="0.25">
      <c r="A125" s="5" t="s">
        <v>672</v>
      </c>
      <c r="B125" s="14">
        <v>50522110</v>
      </c>
      <c r="C125" s="14">
        <v>50705845</v>
      </c>
      <c r="D125">
        <v>50604245</v>
      </c>
      <c r="E125">
        <v>50602345</v>
      </c>
      <c r="F125" s="11" t="s">
        <v>563</v>
      </c>
      <c r="G125" s="6">
        <v>50522150</v>
      </c>
    </row>
    <row r="126" spans="1:7" x14ac:dyDescent="0.25">
      <c r="A126" s="5" t="s">
        <v>673</v>
      </c>
      <c r="B126" s="14">
        <v>50522110</v>
      </c>
      <c r="C126" s="14">
        <v>50705845</v>
      </c>
      <c r="D126">
        <v>50604245</v>
      </c>
      <c r="E126">
        <v>50602345</v>
      </c>
      <c r="F126" s="11" t="s">
        <v>564</v>
      </c>
      <c r="G126" s="6">
        <v>50522150</v>
      </c>
    </row>
    <row r="127" spans="1:7" x14ac:dyDescent="0.25">
      <c r="A127" s="5" t="s">
        <v>674</v>
      </c>
      <c r="B127" s="14">
        <v>50522110</v>
      </c>
      <c r="C127" s="14">
        <v>50705845</v>
      </c>
      <c r="D127">
        <v>50604305</v>
      </c>
      <c r="E127">
        <v>50604205</v>
      </c>
      <c r="F127" s="11" t="s">
        <v>565</v>
      </c>
      <c r="G127" s="6">
        <v>50522150</v>
      </c>
    </row>
    <row r="128" spans="1:7" x14ac:dyDescent="0.25">
      <c r="A128" t="s">
        <v>2142</v>
      </c>
      <c r="B128" s="14">
        <v>50528110</v>
      </c>
      <c r="C128" s="14">
        <v>50705845</v>
      </c>
      <c r="D128">
        <v>50604305</v>
      </c>
      <c r="E128">
        <v>50604205</v>
      </c>
      <c r="F128" s="11" t="s">
        <v>2085</v>
      </c>
      <c r="G128" s="6">
        <v>50528150</v>
      </c>
    </row>
    <row r="129" spans="1:7" x14ac:dyDescent="0.25">
      <c r="A129" s="5" t="s">
        <v>675</v>
      </c>
      <c r="B129" s="14">
        <v>50528110</v>
      </c>
      <c r="C129" s="14">
        <v>50705845</v>
      </c>
      <c r="D129">
        <v>50604305</v>
      </c>
      <c r="E129">
        <v>50604205</v>
      </c>
      <c r="F129" s="11" t="s">
        <v>566</v>
      </c>
      <c r="G129" s="6">
        <v>50528150</v>
      </c>
    </row>
    <row r="130" spans="1:7" x14ac:dyDescent="0.25">
      <c r="A130" s="5" t="s">
        <v>676</v>
      </c>
      <c r="B130" s="14">
        <v>50528110</v>
      </c>
      <c r="C130" s="14">
        <v>50705845</v>
      </c>
      <c r="D130">
        <v>50604305</v>
      </c>
      <c r="E130">
        <v>50604205</v>
      </c>
      <c r="F130" s="11" t="s">
        <v>567</v>
      </c>
      <c r="G130" s="6">
        <v>50528150</v>
      </c>
    </row>
    <row r="131" spans="1:7" x14ac:dyDescent="0.25">
      <c r="A131" s="5" t="s">
        <v>677</v>
      </c>
      <c r="B131" s="14">
        <v>50528110</v>
      </c>
      <c r="C131" s="14">
        <v>50705845</v>
      </c>
      <c r="D131">
        <v>50604305</v>
      </c>
      <c r="E131">
        <v>50604205</v>
      </c>
      <c r="F131" s="11" t="s">
        <v>568</v>
      </c>
      <c r="G131" s="6">
        <v>50528150</v>
      </c>
    </row>
    <row r="132" spans="1:7" x14ac:dyDescent="0.25">
      <c r="A132" s="5" t="s">
        <v>678</v>
      </c>
      <c r="B132" s="14">
        <v>50522110</v>
      </c>
      <c r="C132" s="14">
        <v>50705570</v>
      </c>
      <c r="D132">
        <v>50602305</v>
      </c>
      <c r="E132">
        <v>50602285</v>
      </c>
      <c r="F132" s="11" t="s">
        <v>569</v>
      </c>
      <c r="G132" s="6">
        <v>50522150</v>
      </c>
    </row>
    <row r="133" spans="1:7" x14ac:dyDescent="0.25">
      <c r="A133" s="5" t="s">
        <v>679</v>
      </c>
      <c r="B133" s="14">
        <v>50522110</v>
      </c>
      <c r="C133" s="14">
        <v>50705570</v>
      </c>
      <c r="D133">
        <v>50602305</v>
      </c>
      <c r="E133">
        <v>50602285</v>
      </c>
      <c r="F133" s="11" t="s">
        <v>570</v>
      </c>
      <c r="G133" s="6">
        <v>50522150</v>
      </c>
    </row>
    <row r="134" spans="1:7" x14ac:dyDescent="0.25">
      <c r="A134" s="5" t="s">
        <v>680</v>
      </c>
      <c r="B134" s="14">
        <v>50522110</v>
      </c>
      <c r="C134" s="14">
        <v>50705570</v>
      </c>
      <c r="D134">
        <v>50602305</v>
      </c>
      <c r="E134">
        <v>50602285</v>
      </c>
      <c r="F134" s="11" t="s">
        <v>571</v>
      </c>
      <c r="G134" s="6">
        <v>50522150</v>
      </c>
    </row>
    <row r="135" spans="1:7" x14ac:dyDescent="0.25">
      <c r="A135" s="5" t="s">
        <v>681</v>
      </c>
      <c r="B135" s="14">
        <v>50522110</v>
      </c>
      <c r="C135" s="14">
        <v>50705570</v>
      </c>
      <c r="D135">
        <v>50604245</v>
      </c>
      <c r="E135">
        <v>50602345</v>
      </c>
      <c r="F135" s="11" t="s">
        <v>572</v>
      </c>
      <c r="G135" s="6">
        <v>50522150</v>
      </c>
    </row>
    <row r="136" spans="1:7" x14ac:dyDescent="0.25">
      <c r="A136" t="s">
        <v>2143</v>
      </c>
      <c r="B136" s="14">
        <v>50522110</v>
      </c>
      <c r="C136" s="14">
        <v>50705570</v>
      </c>
      <c r="D136">
        <v>50602305</v>
      </c>
      <c r="E136">
        <v>50602285</v>
      </c>
      <c r="F136" s="11" t="s">
        <v>2086</v>
      </c>
      <c r="G136" s="6">
        <v>50522150</v>
      </c>
    </row>
    <row r="137" spans="1:7" x14ac:dyDescent="0.25">
      <c r="A137" s="5" t="s">
        <v>682</v>
      </c>
      <c r="B137" s="14">
        <v>50522110</v>
      </c>
      <c r="C137" s="14">
        <v>50705570</v>
      </c>
      <c r="D137">
        <v>50604245</v>
      </c>
      <c r="E137">
        <v>50602345</v>
      </c>
      <c r="F137" s="11" t="s">
        <v>573</v>
      </c>
      <c r="G137" s="6">
        <v>50522150</v>
      </c>
    </row>
    <row r="138" spans="1:7" x14ac:dyDescent="0.25">
      <c r="A138" s="5" t="s">
        <v>683</v>
      </c>
      <c r="B138" s="14">
        <v>50522110</v>
      </c>
      <c r="C138" s="14">
        <v>50705570</v>
      </c>
      <c r="D138">
        <v>50604245</v>
      </c>
      <c r="E138">
        <v>50602345</v>
      </c>
      <c r="F138" s="11" t="s">
        <v>574</v>
      </c>
      <c r="G138" s="6">
        <v>50522150</v>
      </c>
    </row>
    <row r="139" spans="1:7" x14ac:dyDescent="0.25">
      <c r="A139" s="5" t="s">
        <v>684</v>
      </c>
      <c r="B139" s="14">
        <v>50522110</v>
      </c>
      <c r="C139" s="14">
        <v>50705570</v>
      </c>
      <c r="D139">
        <v>50604305</v>
      </c>
      <c r="E139">
        <v>50604205</v>
      </c>
      <c r="F139" s="11" t="s">
        <v>575</v>
      </c>
      <c r="G139" s="6">
        <v>50522150</v>
      </c>
    </row>
    <row r="140" spans="1:7" x14ac:dyDescent="0.25">
      <c r="A140" s="5" t="s">
        <v>2144</v>
      </c>
      <c r="B140" s="14">
        <v>50522110</v>
      </c>
      <c r="C140" s="14">
        <v>50705700</v>
      </c>
      <c r="D140">
        <v>50604245</v>
      </c>
      <c r="E140">
        <v>50602345</v>
      </c>
      <c r="F140" s="11" t="s">
        <v>576</v>
      </c>
      <c r="G140" s="6">
        <v>50522150</v>
      </c>
    </row>
    <row r="141" spans="1:7" x14ac:dyDescent="0.25">
      <c r="A141" s="5" t="s">
        <v>685</v>
      </c>
      <c r="B141" s="14">
        <v>50522110</v>
      </c>
      <c r="C141" s="14">
        <v>50705700</v>
      </c>
      <c r="D141">
        <v>50604305</v>
      </c>
      <c r="E141">
        <v>50604205</v>
      </c>
      <c r="F141" s="11" t="s">
        <v>577</v>
      </c>
      <c r="G141" s="6">
        <v>50522150</v>
      </c>
    </row>
    <row r="142" spans="1:7" x14ac:dyDescent="0.25">
      <c r="A142" s="5" t="s">
        <v>686</v>
      </c>
      <c r="B142" s="14">
        <v>50522110</v>
      </c>
      <c r="C142" s="14">
        <v>50705700</v>
      </c>
      <c r="D142">
        <v>50604305</v>
      </c>
      <c r="E142">
        <v>50604205</v>
      </c>
      <c r="F142" s="11" t="s">
        <v>578</v>
      </c>
      <c r="G142" s="6">
        <v>50522150</v>
      </c>
    </row>
    <row r="143" spans="1:7" x14ac:dyDescent="0.25">
      <c r="A143" s="5" t="s">
        <v>687</v>
      </c>
      <c r="B143" s="14">
        <v>50522110</v>
      </c>
      <c r="C143" s="14">
        <v>50705700</v>
      </c>
      <c r="D143">
        <v>50604305</v>
      </c>
      <c r="E143">
        <v>50604205</v>
      </c>
      <c r="F143" s="11" t="s">
        <v>579</v>
      </c>
      <c r="G143" s="6">
        <v>50522150</v>
      </c>
    </row>
    <row r="144" spans="1:7" x14ac:dyDescent="0.25">
      <c r="A144" s="5" t="s">
        <v>2145</v>
      </c>
      <c r="B144" s="14">
        <v>50528110</v>
      </c>
      <c r="C144" s="14">
        <v>50705845</v>
      </c>
      <c r="D144">
        <v>50604305</v>
      </c>
      <c r="E144">
        <v>50604205</v>
      </c>
      <c r="F144" s="11" t="s">
        <v>2079</v>
      </c>
      <c r="G144" s="6">
        <v>50528150</v>
      </c>
    </row>
    <row r="145" spans="1:7" x14ac:dyDescent="0.25">
      <c r="A145" s="5" t="s">
        <v>688</v>
      </c>
      <c r="B145" s="14">
        <v>50528110</v>
      </c>
      <c r="C145" s="14">
        <v>50705845</v>
      </c>
      <c r="D145">
        <v>50604305</v>
      </c>
      <c r="E145">
        <v>50604205</v>
      </c>
      <c r="F145" s="11" t="s">
        <v>580</v>
      </c>
      <c r="G145" s="6">
        <v>50528150</v>
      </c>
    </row>
    <row r="146" spans="1:7" x14ac:dyDescent="0.25">
      <c r="A146" s="5" t="s">
        <v>689</v>
      </c>
      <c r="B146" s="14">
        <v>50528110</v>
      </c>
      <c r="C146" s="14">
        <v>50705845</v>
      </c>
      <c r="D146">
        <v>50604305</v>
      </c>
      <c r="E146">
        <v>50604205</v>
      </c>
      <c r="F146" s="11" t="s">
        <v>581</v>
      </c>
      <c r="G146" s="6">
        <v>50528150</v>
      </c>
    </row>
    <row r="147" spans="1:7" x14ac:dyDescent="0.25">
      <c r="A147" s="5" t="s">
        <v>690</v>
      </c>
      <c r="B147" s="14">
        <v>50528110</v>
      </c>
      <c r="C147" s="14">
        <v>50705845</v>
      </c>
      <c r="D147">
        <v>50604365</v>
      </c>
      <c r="E147">
        <v>50604305</v>
      </c>
      <c r="F147" s="11" t="s">
        <v>582</v>
      </c>
      <c r="G147" s="6">
        <v>50528150</v>
      </c>
    </row>
    <row r="148" spans="1:7" x14ac:dyDescent="0.25">
      <c r="A148" s="5" t="s">
        <v>691</v>
      </c>
      <c r="B148" s="14">
        <v>50528110</v>
      </c>
      <c r="C148" s="14">
        <v>50705845</v>
      </c>
      <c r="D148">
        <v>50604365</v>
      </c>
      <c r="E148">
        <v>50604305</v>
      </c>
      <c r="F148" s="11" t="s">
        <v>583</v>
      </c>
      <c r="G148" s="6">
        <v>50528150</v>
      </c>
    </row>
    <row r="149" spans="1:7" x14ac:dyDescent="0.25">
      <c r="A149" s="5" t="s">
        <v>692</v>
      </c>
      <c r="B149" s="14">
        <v>50522110</v>
      </c>
      <c r="C149" s="14">
        <v>50705570</v>
      </c>
      <c r="D149">
        <v>50602305</v>
      </c>
      <c r="E149">
        <v>50602285</v>
      </c>
      <c r="F149" s="11" t="s">
        <v>584</v>
      </c>
      <c r="G149" s="6">
        <v>50522150</v>
      </c>
    </row>
    <row r="150" spans="1:7" x14ac:dyDescent="0.25">
      <c r="A150" s="5" t="s">
        <v>693</v>
      </c>
      <c r="B150" s="14">
        <v>50522110</v>
      </c>
      <c r="C150" s="14">
        <v>50705570</v>
      </c>
      <c r="D150">
        <v>50604245</v>
      </c>
      <c r="E150">
        <v>50602345</v>
      </c>
      <c r="F150" s="11" t="s">
        <v>585</v>
      </c>
      <c r="G150" s="6">
        <v>50522150</v>
      </c>
    </row>
    <row r="151" spans="1:7" x14ac:dyDescent="0.25">
      <c r="A151" s="5" t="s">
        <v>694</v>
      </c>
      <c r="B151" s="14">
        <v>50522110</v>
      </c>
      <c r="C151" s="14">
        <v>50705570</v>
      </c>
      <c r="D151">
        <v>50604245</v>
      </c>
      <c r="E151">
        <v>50602345</v>
      </c>
      <c r="F151" s="11" t="s">
        <v>586</v>
      </c>
      <c r="G151" s="6">
        <v>50522150</v>
      </c>
    </row>
    <row r="152" spans="1:7" x14ac:dyDescent="0.25">
      <c r="A152" s="5" t="s">
        <v>695</v>
      </c>
      <c r="B152" s="14">
        <v>50522110</v>
      </c>
      <c r="C152" s="14">
        <v>50705570</v>
      </c>
      <c r="D152">
        <v>50604305</v>
      </c>
      <c r="E152">
        <v>50604205</v>
      </c>
      <c r="F152" s="11" t="s">
        <v>587</v>
      </c>
      <c r="G152" s="6">
        <v>50522150</v>
      </c>
    </row>
    <row r="153" spans="1:7" x14ac:dyDescent="0.25">
      <c r="A153" t="s">
        <v>2146</v>
      </c>
      <c r="B153" s="14">
        <v>50522110</v>
      </c>
      <c r="C153" s="14">
        <v>50705700</v>
      </c>
      <c r="D153">
        <v>50604245</v>
      </c>
      <c r="E153">
        <v>50602345</v>
      </c>
      <c r="F153" s="11" t="s">
        <v>2080</v>
      </c>
      <c r="G153" s="6">
        <v>50522150</v>
      </c>
    </row>
    <row r="154" spans="1:7" x14ac:dyDescent="0.25">
      <c r="A154" s="5" t="s">
        <v>696</v>
      </c>
      <c r="B154" s="14">
        <v>50522110</v>
      </c>
      <c r="C154" s="14">
        <v>50705700</v>
      </c>
      <c r="D154">
        <v>50604305</v>
      </c>
      <c r="E154">
        <v>50604205</v>
      </c>
      <c r="F154" s="11" t="s">
        <v>588</v>
      </c>
      <c r="G154" s="6">
        <v>50522150</v>
      </c>
    </row>
    <row r="155" spans="1:7" x14ac:dyDescent="0.25">
      <c r="A155" s="5" t="s">
        <v>697</v>
      </c>
      <c r="B155" s="14">
        <v>50522110</v>
      </c>
      <c r="C155" s="14">
        <v>50705700</v>
      </c>
      <c r="D155">
        <v>50604305</v>
      </c>
      <c r="E155">
        <v>50604205</v>
      </c>
      <c r="F155" s="11" t="s">
        <v>589</v>
      </c>
      <c r="G155" s="6">
        <v>50522150</v>
      </c>
    </row>
    <row r="156" spans="1:7" x14ac:dyDescent="0.25">
      <c r="A156" s="5" t="s">
        <v>698</v>
      </c>
      <c r="B156" s="14">
        <v>50522110</v>
      </c>
      <c r="C156" s="14">
        <v>50705700</v>
      </c>
      <c r="D156">
        <v>50604305</v>
      </c>
      <c r="E156">
        <v>50604205</v>
      </c>
      <c r="F156" s="11" t="s">
        <v>590</v>
      </c>
      <c r="G156" s="6">
        <v>50522150</v>
      </c>
    </row>
    <row r="157" spans="1:7" x14ac:dyDescent="0.25">
      <c r="A157" s="5" t="s">
        <v>2147</v>
      </c>
      <c r="B157" s="14">
        <v>50528110</v>
      </c>
      <c r="C157" s="14">
        <v>50705700</v>
      </c>
      <c r="D157">
        <v>50604305</v>
      </c>
      <c r="E157">
        <v>50604205</v>
      </c>
      <c r="F157" s="11" t="s">
        <v>2081</v>
      </c>
      <c r="G157" s="6">
        <v>50528150</v>
      </c>
    </row>
    <row r="158" spans="1:7" x14ac:dyDescent="0.25">
      <c r="A158" s="5" t="s">
        <v>699</v>
      </c>
      <c r="B158" s="14">
        <v>50528110</v>
      </c>
      <c r="C158" s="14">
        <v>50705700</v>
      </c>
      <c r="D158">
        <v>50604305</v>
      </c>
      <c r="E158">
        <v>50604205</v>
      </c>
      <c r="F158" s="11" t="s">
        <v>591</v>
      </c>
      <c r="G158" s="6">
        <v>50528150</v>
      </c>
    </row>
    <row r="159" spans="1:7" x14ac:dyDescent="0.25">
      <c r="A159" s="5" t="s">
        <v>700</v>
      </c>
      <c r="B159" s="14">
        <v>50528110</v>
      </c>
      <c r="C159" s="14">
        <v>50705700</v>
      </c>
      <c r="D159">
        <v>50604305</v>
      </c>
      <c r="E159">
        <v>50604205</v>
      </c>
      <c r="F159" s="11" t="s">
        <v>592</v>
      </c>
      <c r="G159" s="6">
        <v>50528150</v>
      </c>
    </row>
    <row r="160" spans="1:7" x14ac:dyDescent="0.25">
      <c r="A160" s="5" t="s">
        <v>701</v>
      </c>
      <c r="B160" s="14">
        <v>50528110</v>
      </c>
      <c r="C160" s="14">
        <v>50705700</v>
      </c>
      <c r="D160">
        <v>50604365</v>
      </c>
      <c r="E160">
        <v>50604305</v>
      </c>
      <c r="F160" s="11" t="s">
        <v>593</v>
      </c>
      <c r="G160" s="6">
        <v>50528150</v>
      </c>
    </row>
    <row r="161" spans="1:7" x14ac:dyDescent="0.25">
      <c r="A161" s="5" t="s">
        <v>702</v>
      </c>
      <c r="B161" s="14">
        <v>50528110</v>
      </c>
      <c r="C161" s="14">
        <v>50705845</v>
      </c>
      <c r="D161">
        <v>50604365</v>
      </c>
      <c r="E161">
        <v>50604305</v>
      </c>
      <c r="F161" s="11" t="s">
        <v>594</v>
      </c>
      <c r="G161" s="6">
        <v>50528150</v>
      </c>
    </row>
    <row r="162" spans="1:7" x14ac:dyDescent="0.25">
      <c r="A162" s="5" t="s">
        <v>703</v>
      </c>
      <c r="B162" s="14">
        <v>50528110</v>
      </c>
      <c r="C162" s="14">
        <v>50705845</v>
      </c>
      <c r="D162">
        <v>50604365</v>
      </c>
      <c r="E162">
        <v>50604305</v>
      </c>
      <c r="F162" s="11" t="s">
        <v>595</v>
      </c>
      <c r="G162" s="6">
        <v>50528150</v>
      </c>
    </row>
    <row r="163" spans="1:7" x14ac:dyDescent="0.25">
      <c r="A163" s="5" t="s">
        <v>704</v>
      </c>
      <c r="B163" s="14">
        <v>50528110</v>
      </c>
      <c r="C163" s="14">
        <v>50705845</v>
      </c>
      <c r="D163">
        <v>50604305</v>
      </c>
      <c r="E163">
        <v>50604205</v>
      </c>
      <c r="F163" s="11" t="s">
        <v>713</v>
      </c>
      <c r="G163" s="6">
        <v>50528150</v>
      </c>
    </row>
    <row r="164" spans="1:7" x14ac:dyDescent="0.25">
      <c r="A164" s="5" t="s">
        <v>705</v>
      </c>
      <c r="B164" s="14">
        <v>50528110</v>
      </c>
      <c r="C164" s="14">
        <v>50705845</v>
      </c>
      <c r="D164">
        <v>50604305</v>
      </c>
      <c r="E164">
        <v>50604205</v>
      </c>
      <c r="F164" s="11" t="s">
        <v>601</v>
      </c>
      <c r="G164" s="6">
        <v>50528150</v>
      </c>
    </row>
    <row r="165" spans="1:7" x14ac:dyDescent="0.25">
      <c r="A165" s="5" t="s">
        <v>706</v>
      </c>
      <c r="B165" s="14">
        <v>50528110</v>
      </c>
      <c r="C165" s="14">
        <v>50705845</v>
      </c>
      <c r="D165">
        <v>50604305</v>
      </c>
      <c r="E165">
        <v>50604205</v>
      </c>
      <c r="F165" s="11" t="s">
        <v>602</v>
      </c>
      <c r="G165" s="6">
        <v>50528150</v>
      </c>
    </row>
    <row r="166" spans="1:7" x14ac:dyDescent="0.25">
      <c r="A166" s="5" t="s">
        <v>707</v>
      </c>
      <c r="B166" s="14">
        <v>50528110</v>
      </c>
      <c r="C166" s="14">
        <v>50705845</v>
      </c>
      <c r="D166">
        <v>50604305</v>
      </c>
      <c r="E166">
        <v>50604205</v>
      </c>
      <c r="F166" s="11" t="s">
        <v>603</v>
      </c>
      <c r="G166" s="6">
        <v>50528150</v>
      </c>
    </row>
    <row r="167" spans="1:7" x14ac:dyDescent="0.25">
      <c r="A167" s="5" t="s">
        <v>708</v>
      </c>
      <c r="B167" s="14">
        <v>50528110</v>
      </c>
      <c r="C167" s="14">
        <v>50705845</v>
      </c>
      <c r="D167">
        <v>50604365</v>
      </c>
      <c r="E167">
        <v>50604305</v>
      </c>
      <c r="F167" s="11" t="s">
        <v>604</v>
      </c>
      <c r="G167" s="6">
        <v>50528150</v>
      </c>
    </row>
    <row r="168" spans="1:7" x14ac:dyDescent="0.25">
      <c r="A168" s="5" t="s">
        <v>709</v>
      </c>
      <c r="B168" s="14">
        <v>50528110</v>
      </c>
      <c r="C168" s="14">
        <v>50705845</v>
      </c>
      <c r="D168">
        <v>50604305</v>
      </c>
      <c r="E168">
        <v>50604205</v>
      </c>
      <c r="F168" s="11" t="s">
        <v>609</v>
      </c>
      <c r="G168" s="6">
        <v>50528150</v>
      </c>
    </row>
    <row r="169" spans="1:7" x14ac:dyDescent="0.25">
      <c r="A169" s="5" t="s">
        <v>710</v>
      </c>
      <c r="B169" s="14">
        <v>50528110</v>
      </c>
      <c r="C169" s="14">
        <v>50705845</v>
      </c>
      <c r="D169">
        <v>50604305</v>
      </c>
      <c r="E169">
        <v>50604205</v>
      </c>
      <c r="F169" s="11" t="s">
        <v>610</v>
      </c>
      <c r="G169" s="6">
        <v>50528150</v>
      </c>
    </row>
    <row r="170" spans="1:7" x14ac:dyDescent="0.25">
      <c r="A170" s="5" t="s">
        <v>711</v>
      </c>
      <c r="B170" s="14">
        <v>50528110</v>
      </c>
      <c r="C170" s="14">
        <v>50705845</v>
      </c>
      <c r="D170">
        <v>50604365</v>
      </c>
      <c r="E170">
        <v>50604305</v>
      </c>
      <c r="F170" s="11" t="s">
        <v>611</v>
      </c>
      <c r="G170" s="6">
        <v>50528150</v>
      </c>
    </row>
    <row r="171" spans="1:7" x14ac:dyDescent="0.25">
      <c r="A171" s="5" t="s">
        <v>712</v>
      </c>
      <c r="B171" s="14">
        <v>50528110</v>
      </c>
      <c r="C171" s="14">
        <v>50705845</v>
      </c>
      <c r="D171">
        <v>50604365</v>
      </c>
      <c r="E171">
        <v>50604305</v>
      </c>
      <c r="F171" s="11" t="s">
        <v>612</v>
      </c>
      <c r="G171" s="6">
        <v>50528150</v>
      </c>
    </row>
    <row r="172" spans="1:7" x14ac:dyDescent="0.25">
      <c r="A172" t="s">
        <v>2148</v>
      </c>
      <c r="B172" s="14">
        <v>50538110</v>
      </c>
      <c r="C172" s="14">
        <v>50705845</v>
      </c>
      <c r="F172" s="11" t="s">
        <v>2571</v>
      </c>
      <c r="G172" s="6">
        <v>50538150</v>
      </c>
    </row>
    <row r="173" spans="1:7" x14ac:dyDescent="0.25">
      <c r="A173" t="s">
        <v>2149</v>
      </c>
      <c r="B173" s="14">
        <v>50538110</v>
      </c>
      <c r="C173" s="14">
        <v>50705845</v>
      </c>
      <c r="D173">
        <v>50604425</v>
      </c>
      <c r="E173">
        <v>50602485</v>
      </c>
      <c r="F173" s="11" t="s">
        <v>2528</v>
      </c>
      <c r="G173" s="6">
        <v>50538150</v>
      </c>
    </row>
    <row r="174" spans="1:7" x14ac:dyDescent="0.25">
      <c r="A174" t="s">
        <v>2150</v>
      </c>
      <c r="B174" s="14">
        <v>50538110</v>
      </c>
      <c r="C174" s="14">
        <v>50705845</v>
      </c>
      <c r="D174">
        <v>50604425</v>
      </c>
      <c r="E174">
        <v>50602485</v>
      </c>
      <c r="F174" s="11" t="s">
        <v>2530</v>
      </c>
      <c r="G174" s="6">
        <v>50538150</v>
      </c>
    </row>
    <row r="175" spans="1:7" x14ac:dyDescent="0.25">
      <c r="A175" t="s">
        <v>2151</v>
      </c>
      <c r="B175" s="14">
        <v>50538110</v>
      </c>
      <c r="C175" s="14">
        <v>50705845</v>
      </c>
      <c r="D175">
        <v>50604425</v>
      </c>
      <c r="E175">
        <v>50602485</v>
      </c>
      <c r="F175" s="11" t="s">
        <v>2533</v>
      </c>
      <c r="G175" s="6">
        <v>50538150</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8</vt:i4>
      </vt:variant>
    </vt:vector>
  </HeadingPairs>
  <TitlesOfParts>
    <vt:vector size="18" baseType="lpstr">
      <vt:lpstr>Zoekfunctie</vt:lpstr>
      <vt:lpstr>Database</vt:lpstr>
      <vt:lpstr>Opmerkingen</vt:lpstr>
      <vt:lpstr>SHE onderdelen</vt:lpstr>
      <vt:lpstr>FHE onderdelen</vt:lpstr>
      <vt:lpstr>FCE Onderdelen</vt:lpstr>
      <vt:lpstr>eSHE onderdelen</vt:lpstr>
      <vt:lpstr>NSC onderdelen</vt:lpstr>
      <vt:lpstr>LNE onderdelen</vt:lpstr>
      <vt:lpstr>eHM onderdelen</vt:lpstr>
      <vt:lpstr>eHM</vt:lpstr>
      <vt:lpstr>eSHE</vt:lpstr>
      <vt:lpstr>FCE</vt:lpstr>
      <vt:lpstr>FHE</vt:lpstr>
      <vt:lpstr>LNE</vt:lpstr>
      <vt:lpstr>NSC</vt:lpstr>
      <vt:lpstr>SHE</vt:lpstr>
      <vt:lpstr>TypePompen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Romein</dc:creator>
  <cp:lastModifiedBy>André van den Berg | Van der Ende Group</cp:lastModifiedBy>
  <dcterms:created xsi:type="dcterms:W3CDTF">2022-05-03T05:54:30Z</dcterms:created>
  <dcterms:modified xsi:type="dcterms:W3CDTF">2026-07-31T12:28:50Z</dcterms:modified>
</cp:coreProperties>
</file>