
<file path=[Content_Types].xml><?xml version="1.0" encoding="utf-8"?>
<Types xmlns="http://schemas.openxmlformats.org/package/2006/content-types">
  <Default Extension="1a33b5115bfc290abc8869de29ebd567" ContentType="image/jpeg"/>
  <Default Extension="7" ContentType="image/jpeg"/>
  <Default Extension="8p2k5lHoxkLkVFhhRavwz0TU1HJcwyyrphMGrCfxYiE" ContentType="image/jpeg"/>
  <Default Extension="bin" ContentType="application/vnd.openxmlformats-officedocument.spreadsheetml.printerSettings"/>
  <Default Extension="IJoB2IAflCzjheZJfaz5mfzEWw5jRcoWEgDQz1yU2Yk" ContentType="image/jpeg"/>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WebImage.xml" ContentType="application/vnd.ms-excel.rdrichvaluewebimage+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array.xml" ContentType="application/vnd.ms-excel.rdarray+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Schellingn\Downloads\"/>
    </mc:Choice>
  </mc:AlternateContent>
  <xr:revisionPtr revIDLastSave="0" documentId="13_ncr:1_{83119E97-3BB6-42D4-A1C3-AE8E3B81A8EA}" xr6:coauthVersionLast="47" xr6:coauthVersionMax="47" xr10:uidLastSave="{00000000-0000-0000-0000-000000000000}"/>
  <workbookProtection lockStructure="1"/>
  <bookViews>
    <workbookView xWindow="-28920" yWindow="-120" windowWidth="29040" windowHeight="15720" xr2:uid="{0D5FC04E-2928-4934-95F0-0A91515E3130}"/>
  </bookViews>
  <sheets>
    <sheet name="Onderdelen HD pompen" sheetId="2" r:id="rId1"/>
    <sheet name="Tekeningen" sheetId="5" state="hidden" r:id="rId2"/>
    <sheet name="Hulpblad" sheetId="4" state="hidden" r:id="rId3"/>
    <sheet name="HD pompen" sheetId="1" state="hidden" r:id="rId4"/>
    <sheet name="Onderdelen" sheetId="3" state="hidden" r:id="rId5"/>
  </sheets>
  <definedNames>
    <definedName name="_xlnm.Print_Area" localSheetId="0">'Onderdelen HD pompen'!$A$1:$G$47</definedName>
    <definedName name="APP">'HD pompen'!$D$30:$D$43</definedName>
    <definedName name="Danfoss">'HD pompen'!$A$4:$A$6</definedName>
    <definedName name="EV">'HD pompen'!$D$58:$D$59</definedName>
    <definedName name="ExactAddinConnection" hidden="1">"001"</definedName>
    <definedName name="ExactAddinConnection.001" hidden="1">"10.0.0.64;001;berga;0"</definedName>
    <definedName name="Hawk">'HD pompen'!$A$60:$A$66</definedName>
    <definedName name="HFR">'HD pompen'!$D$85:$D$90</definedName>
    <definedName name="KE">'HD pompen'!$D$52:$D$57</definedName>
    <definedName name="KF">'HD pompen'!$D$47:$D$51</definedName>
    <definedName name="MXT">'HD pompen'!$D$91</definedName>
    <definedName name="NHDP">'HD pompen'!$D$60:$D$64</definedName>
    <definedName name="NLT">'HD pompen'!$D$71</definedName>
    <definedName name="NMT">'HD pompen'!$D$65:$D$70</definedName>
    <definedName name="PAH">'HD pompen'!$D$18:$D$29</definedName>
    <definedName name="PAHT">'HD pompen'!$D$4:$D$17</definedName>
    <definedName name="Pratissoli">'HD pompen'!$A$47:$A$49</definedName>
    <definedName name="XLT">'HD pompen'!$D$72:$D$82</definedName>
    <definedName name="XXT">'HD pompen'!$D$83:$D$84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2" l="1" a="1"/>
  <c r="F6" i="2" s="1"/>
  <c r="G11" i="2"/>
  <c r="E16" i="2" a="1"/>
  <c r="E16" i="2" s="1"/>
  <c r="C16" i="2" a="1"/>
  <c r="C16" i="2" s="1"/>
  <c r="B27" i="2" a="1"/>
  <c r="B27" i="2" s="1"/>
  <c r="C120" i="4"/>
  <c r="E3" i="2" s="1"/>
  <c r="B29" i="2" l="1"/>
  <c r="E1" i="2" a="1"/>
  <c r="E1" i="2" s="1"/>
  <c r="I4" i="4"/>
  <c r="J4" i="4"/>
  <c r="K4" i="4"/>
  <c r="C4" i="4" a="1"/>
  <c r="C4" i="4" s="1"/>
  <c r="D4" i="4" a="1"/>
  <c r="D4" i="4" s="1"/>
  <c r="B24" i="2" a="1"/>
  <c r="B24" i="2" s="1"/>
  <c r="B23" i="2" a="1"/>
  <c r="B23" i="2" s="1"/>
  <c r="B22" i="2" a="1"/>
  <c r="B22" i="2" s="1"/>
  <c r="B21" i="2" a="1"/>
  <c r="B21" i="2" s="1"/>
  <c r="B20" i="2" a="1"/>
  <c r="B20" i="2" s="1"/>
  <c r="B19" i="2" a="1"/>
  <c r="B19" i="2" s="1"/>
  <c r="B18" i="2" a="1"/>
  <c r="B18" i="2" s="1"/>
  <c r="B17" i="2" a="1"/>
  <c r="B17" i="2" s="1"/>
  <c r="D173" i="3"/>
  <c r="D174" i="3"/>
  <c r="D175" i="3"/>
  <c r="D17" i="2"/>
  <c r="E17" i="2" s="1" a="1"/>
  <c r="E17" i="2" s="1"/>
  <c r="D18" i="2"/>
  <c r="E18" i="2" s="1" a="1"/>
  <c r="E18" i="2" s="1"/>
  <c r="D19" i="2"/>
  <c r="E19" i="2" s="1" a="1"/>
  <c r="E19" i="2" s="1"/>
  <c r="D20" i="2"/>
  <c r="E20" i="2" s="1" a="1"/>
  <c r="E20" i="2" s="1"/>
  <c r="D21" i="2"/>
  <c r="E21" i="2" s="1" a="1"/>
  <c r="E21" i="2" s="1"/>
  <c r="D22" i="2"/>
  <c r="D167" i="3"/>
  <c r="D168" i="3"/>
  <c r="D169" i="3"/>
  <c r="D170" i="3"/>
  <c r="D171" i="3"/>
  <c r="D172" i="3"/>
  <c r="D130" i="3"/>
  <c r="D125" i="3"/>
  <c r="D162" i="3"/>
  <c r="D150" i="3"/>
  <c r="D142" i="3"/>
  <c r="D15" i="4"/>
  <c r="C15" i="4"/>
  <c r="B15" i="4"/>
  <c r="B26" i="2" a="1"/>
  <c r="B26" i="2" s="1"/>
  <c r="D9" i="2" a="1"/>
  <c r="D9" i="2" s="1"/>
  <c r="C9" i="2" a="1"/>
  <c r="C9" i="2" s="1"/>
  <c r="B9" i="2" a="1"/>
  <c r="B9" i="2" s="1"/>
  <c r="D3" i="4" a="1"/>
  <c r="D3" i="4" s="1"/>
  <c r="D5" i="4" a="1"/>
  <c r="D5" i="4" s="1"/>
  <c r="C3" i="4" a="1"/>
  <c r="C3" i="4" s="1"/>
  <c r="C5" i="4" a="1"/>
  <c r="C5" i="4" s="1"/>
  <c r="B16" i="2" a="1"/>
  <c r="B16" i="2" s="1"/>
  <c r="D16" i="2" a="1"/>
  <c r="D16" i="2" s="1"/>
  <c r="B15" i="2" a="1"/>
  <c r="B15" i="2" s="1"/>
  <c r="C12" i="2" a="1"/>
  <c r="C12" i="2"/>
  <c r="B12" i="2" a="1"/>
  <c r="B12" i="2" s="1"/>
  <c r="B11" i="2" a="1"/>
  <c r="B11" i="2" s="1"/>
  <c r="D3" i="3"/>
  <c r="D4" i="3"/>
  <c r="D5" i="3"/>
  <c r="D6" i="3"/>
  <c r="D7" i="3"/>
  <c r="D8" i="3"/>
  <c r="D9" i="3"/>
  <c r="D10" i="3"/>
  <c r="D11" i="3"/>
  <c r="D12" i="3"/>
  <c r="D13" i="3"/>
  <c r="D14" i="3"/>
  <c r="D19" i="3"/>
  <c r="D20" i="3"/>
  <c r="D21" i="3"/>
  <c r="D22" i="3"/>
  <c r="D23" i="3"/>
  <c r="D24" i="3"/>
  <c r="D25" i="3"/>
  <c r="D26" i="3"/>
  <c r="D27" i="3"/>
  <c r="D28" i="3"/>
  <c r="D29" i="3"/>
  <c r="D30" i="3"/>
  <c r="D31" i="3"/>
  <c r="D32" i="3"/>
  <c r="D36" i="3"/>
  <c r="D37" i="3"/>
  <c r="D38" i="3"/>
  <c r="D39" i="3"/>
  <c r="D40" i="3"/>
  <c r="D41" i="3"/>
  <c r="D42" i="3"/>
  <c r="D43" i="3"/>
  <c r="D44" i="3"/>
  <c r="D45" i="3"/>
  <c r="D46" i="3"/>
  <c r="D47" i="3"/>
  <c r="D48" i="3"/>
  <c r="D49" i="3"/>
  <c r="D50" i="3"/>
  <c r="D51" i="3"/>
  <c r="D52" i="3"/>
  <c r="D53" i="3"/>
  <c r="D54" i="3"/>
  <c r="D55" i="3"/>
  <c r="D56" i="3"/>
  <c r="D57" i="3"/>
  <c r="D58" i="3"/>
  <c r="D59" i="3"/>
  <c r="D60" i="3"/>
  <c r="D61" i="3"/>
  <c r="D62" i="3"/>
  <c r="D63" i="3"/>
  <c r="D64" i="3"/>
  <c r="D65" i="3"/>
  <c r="D66" i="3"/>
  <c r="D67" i="3"/>
  <c r="D68" i="3"/>
  <c r="D69" i="3"/>
  <c r="D70" i="3"/>
  <c r="D71" i="3"/>
  <c r="D72" i="3"/>
  <c r="D73" i="3"/>
  <c r="D74" i="3"/>
  <c r="D75" i="3"/>
  <c r="D76" i="3"/>
  <c r="D77" i="3"/>
  <c r="D78" i="3"/>
  <c r="D79" i="3"/>
  <c r="D80" i="3"/>
  <c r="D81" i="3"/>
  <c r="D82" i="3"/>
  <c r="D83" i="3"/>
  <c r="D84" i="3"/>
  <c r="D85" i="3"/>
  <c r="D86" i="3"/>
  <c r="D87" i="3"/>
  <c r="D88" i="3"/>
  <c r="D89" i="3"/>
  <c r="D90" i="3"/>
  <c r="D91" i="3"/>
  <c r="D92" i="3"/>
  <c r="D93" i="3"/>
  <c r="D94" i="3"/>
  <c r="D95" i="3"/>
  <c r="D96" i="3"/>
  <c r="D97" i="3"/>
  <c r="D98" i="3"/>
  <c r="D99" i="3"/>
  <c r="D100" i="3"/>
  <c r="D101" i="3"/>
  <c r="D102" i="3"/>
  <c r="D103" i="3"/>
  <c r="D104" i="3"/>
  <c r="D105" i="3"/>
  <c r="D106" i="3"/>
  <c r="D107" i="3"/>
  <c r="D108" i="3"/>
  <c r="D109" i="3"/>
  <c r="D110" i="3"/>
  <c r="D111" i="3"/>
  <c r="D112" i="3"/>
  <c r="D113" i="3"/>
  <c r="D114" i="3"/>
  <c r="D115" i="3"/>
  <c r="D116" i="3"/>
  <c r="D117" i="3"/>
  <c r="D118" i="3"/>
  <c r="D119" i="3"/>
  <c r="D120" i="3"/>
  <c r="D121" i="3"/>
  <c r="D122" i="3"/>
  <c r="D123" i="3"/>
  <c r="D124" i="3"/>
  <c r="D126" i="3"/>
  <c r="D127" i="3"/>
  <c r="D128" i="3"/>
  <c r="D129" i="3"/>
  <c r="D131" i="3"/>
  <c r="D132" i="3"/>
  <c r="D133" i="3"/>
  <c r="D134" i="3"/>
  <c r="D135" i="3"/>
  <c r="D136" i="3"/>
  <c r="D137" i="3"/>
  <c r="D138" i="3"/>
  <c r="D139" i="3"/>
  <c r="D140" i="3"/>
  <c r="D141" i="3"/>
  <c r="D143" i="3"/>
  <c r="D144" i="3"/>
  <c r="D145" i="3"/>
  <c r="D146" i="3"/>
  <c r="D147" i="3"/>
  <c r="D148" i="3"/>
  <c r="D149" i="3"/>
  <c r="D151" i="3"/>
  <c r="D152" i="3"/>
  <c r="D153" i="3"/>
  <c r="D154" i="3"/>
  <c r="D155" i="3"/>
  <c r="D156" i="3"/>
  <c r="D157" i="3"/>
  <c r="D158" i="3"/>
  <c r="D159" i="3"/>
  <c r="D160" i="3"/>
  <c r="D161" i="3"/>
  <c r="D163" i="3"/>
  <c r="D164" i="3"/>
  <c r="D165" i="3"/>
  <c r="D166" i="3"/>
  <c r="D2" i="3"/>
  <c r="D2" i="4" a="1"/>
  <c r="D2" i="4" s="1"/>
  <c r="C2" i="4" a="1"/>
  <c r="C2" i="4" s="1"/>
  <c r="G1" i="2" s="1" a="1"/>
  <c r="G1" i="2" s="1"/>
  <c r="D24" i="2" l="1"/>
  <c r="E24" i="2" s="1" a="1"/>
  <c r="E24" i="2" s="1"/>
  <c r="D23" i="2"/>
  <c r="E23" i="2" s="1" a="1"/>
  <c r="E23" i="2" s="1"/>
  <c r="E22" i="2" a="1"/>
  <c r="E22" i="2" s="1"/>
  <c r="B13" i="2"/>
  <c r="C13" i="2" s="1"/>
  <c r="J5" i="4"/>
  <c r="K5" i="4"/>
  <c r="I5"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André van den Berg</author>
  </authors>
  <commentList>
    <comment ref="K2" authorId="0" shapeId="0" xr:uid="{926B4333-B99C-47EE-A296-441A8FB63592}">
      <text>
        <r>
          <rPr>
            <b/>
            <sz val="9"/>
            <color indexed="81"/>
            <rFont val="Tahoma"/>
            <family val="2"/>
          </rPr>
          <t>André van den Berg:</t>
        </r>
        <r>
          <rPr>
            <sz val="9"/>
            <color indexed="81"/>
            <rFont val="Tahoma"/>
            <family val="2"/>
          </rPr>
          <t xml:space="preserve">
Deze onderdelen zitten ook in de compleete afdichtings kit
</t>
        </r>
      </text>
    </comment>
    <comment ref="AA2" authorId="0" shapeId="0" xr:uid="{882455AE-0B02-46F0-8ADB-85206CBD3449}">
      <text>
        <r>
          <rPr>
            <b/>
            <sz val="9"/>
            <color indexed="81"/>
            <rFont val="Tahoma"/>
            <family val="2"/>
          </rPr>
          <t>André van den Berg:</t>
        </r>
        <r>
          <rPr>
            <sz val="9"/>
            <color indexed="81"/>
            <rFont val="Tahoma"/>
            <family val="2"/>
          </rPr>
          <t xml:space="preserve">
Deze onderdelen zitten ook in de compleete afdichtings kit
</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46">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bk>
      <extLst>
        <ext uri="{3e2802c4-a4d2-4d8b-9148-e3be6c30e623}">
          <xlrd:rvb i="34"/>
        </ext>
      </extLst>
    </bk>
    <bk>
      <extLst>
        <ext uri="{3e2802c4-a4d2-4d8b-9148-e3be6c30e623}">
          <xlrd:rvb i="35"/>
        </ext>
      </extLst>
    </bk>
    <bk>
      <extLst>
        <ext uri="{3e2802c4-a4d2-4d8b-9148-e3be6c30e623}">
          <xlrd:rvb i="36"/>
        </ext>
      </extLst>
    </bk>
    <bk>
      <extLst>
        <ext uri="{3e2802c4-a4d2-4d8b-9148-e3be6c30e623}">
          <xlrd:rvb i="37"/>
        </ext>
      </extLst>
    </bk>
    <bk>
      <extLst>
        <ext uri="{3e2802c4-a4d2-4d8b-9148-e3be6c30e623}">
          <xlrd:rvb i="38"/>
        </ext>
      </extLst>
    </bk>
    <bk>
      <extLst>
        <ext uri="{3e2802c4-a4d2-4d8b-9148-e3be6c30e623}">
          <xlrd:rvb i="99"/>
        </ext>
      </extLst>
    </bk>
    <bk>
      <extLst>
        <ext uri="{3e2802c4-a4d2-4d8b-9148-e3be6c30e623}">
          <xlrd:rvb i="100"/>
        </ext>
      </extLst>
    </bk>
    <bk>
      <extLst>
        <ext uri="{3e2802c4-a4d2-4d8b-9148-e3be6c30e623}">
          <xlrd:rvb i="151"/>
        </ext>
      </extLst>
    </bk>
    <bk>
      <extLst>
        <ext uri="{3e2802c4-a4d2-4d8b-9148-e3be6c30e623}">
          <xlrd:rvb i="152"/>
        </ext>
      </extLst>
    </bk>
    <bk>
      <extLst>
        <ext uri="{3e2802c4-a4d2-4d8b-9148-e3be6c30e623}">
          <xlrd:rvb i="224"/>
        </ext>
      </extLst>
    </bk>
    <bk>
      <extLst>
        <ext uri="{3e2802c4-a4d2-4d8b-9148-e3be6c30e623}">
          <xlrd:rvb i="225"/>
        </ext>
      </extLst>
    </bk>
    <bk>
      <extLst>
        <ext uri="{3e2802c4-a4d2-4d8b-9148-e3be6c30e623}">
          <xlrd:rvb i="284"/>
        </ext>
      </extLst>
    </bk>
  </futureMetadata>
  <cellMetadata count="1">
    <bk>
      <rc t="1" v="0"/>
    </bk>
  </cellMetadata>
  <valueMetadata count="46">
    <bk>
      <rc t="2" v="0"/>
    </bk>
    <bk>
      <rc t="2" v="1"/>
    </bk>
    <bk>
      <rc t="2" v="2"/>
    </bk>
    <bk>
      <rc t="2" v="3"/>
    </bk>
    <bk>
      <rc t="2" v="4"/>
    </bk>
    <bk>
      <rc t="2" v="5"/>
    </bk>
    <bk>
      <rc t="2" v="6"/>
    </bk>
    <bk>
      <rc t="2" v="7"/>
    </bk>
    <bk>
      <rc t="2" v="8"/>
    </bk>
    <bk>
      <rc t="2" v="9"/>
    </bk>
    <bk>
      <rc t="2" v="10"/>
    </bk>
    <bk>
      <rc t="2" v="11"/>
    </bk>
    <bk>
      <rc t="2" v="12"/>
    </bk>
    <bk>
      <rc t="2" v="13"/>
    </bk>
    <bk>
      <rc t="2" v="14"/>
    </bk>
    <bk>
      <rc t="2" v="15"/>
    </bk>
    <bk>
      <rc t="2" v="16"/>
    </bk>
    <bk>
      <rc t="2" v="17"/>
    </bk>
    <bk>
      <rc t="2" v="18"/>
    </bk>
    <bk>
      <rc t="2" v="19"/>
    </bk>
    <bk>
      <rc t="2" v="20"/>
    </bk>
    <bk>
      <rc t="2" v="21"/>
    </bk>
    <bk>
      <rc t="2" v="22"/>
    </bk>
    <bk>
      <rc t="2" v="23"/>
    </bk>
    <bk>
      <rc t="2" v="24"/>
    </bk>
    <bk>
      <rc t="2" v="25"/>
    </bk>
    <bk>
      <rc t="2" v="26"/>
    </bk>
    <bk>
      <rc t="2" v="27"/>
    </bk>
    <bk>
      <rc t="2" v="28"/>
    </bk>
    <bk>
      <rc t="2" v="29"/>
    </bk>
    <bk>
      <rc t="2" v="30"/>
    </bk>
    <bk>
      <rc t="2" v="31"/>
    </bk>
    <bk>
      <rc t="2" v="32"/>
    </bk>
    <bk>
      <rc t="2" v="33"/>
    </bk>
    <bk>
      <rc t="2" v="34"/>
    </bk>
    <bk>
      <rc t="2" v="35"/>
    </bk>
    <bk>
      <rc t="2" v="36"/>
    </bk>
    <bk>
      <rc t="2" v="37"/>
    </bk>
    <bk>
      <rc t="2" v="38"/>
    </bk>
    <bk>
      <rc t="2" v="39"/>
    </bk>
    <bk>
      <rc t="2" v="40"/>
    </bk>
    <bk>
      <rc t="2" v="41"/>
    </bk>
    <bk>
      <rc t="2" v="42"/>
    </bk>
    <bk>
      <rc t="2" v="43"/>
    </bk>
    <bk>
      <rc t="2" v="44"/>
    </bk>
    <bk>
      <rc t="2" v="45"/>
    </bk>
  </valueMetadata>
</metadata>
</file>

<file path=xl/sharedStrings.xml><?xml version="1.0" encoding="utf-8"?>
<sst xmlns="http://schemas.openxmlformats.org/spreadsheetml/2006/main" count="2390" uniqueCount="903">
  <si>
    <t>Artikelen</t>
  </si>
  <si>
    <t>Seal</t>
  </si>
  <si>
    <t>Cylinder barrel</t>
  </si>
  <si>
    <t>Valve plate</t>
  </si>
  <si>
    <t>Piston</t>
  </si>
  <si>
    <t>Swash Plate</t>
  </si>
  <si>
    <t>Retainer</t>
  </si>
  <si>
    <t>Flushing valve</t>
  </si>
  <si>
    <t>Tool set</t>
  </si>
  <si>
    <t>Danfoss HD pomp PAHT 2        IEC200</t>
  </si>
  <si>
    <t>180B0031</t>
  </si>
  <si>
    <t>180B4100</t>
  </si>
  <si>
    <t>180B4104</t>
  </si>
  <si>
    <t>--</t>
  </si>
  <si>
    <t>180B4101</t>
  </si>
  <si>
    <t>180B4102</t>
  </si>
  <si>
    <t>180B4301</t>
  </si>
  <si>
    <t>180Z0235</t>
  </si>
  <si>
    <t>Danfoss HD pomp PAHT 3,2      IEC200</t>
  </si>
  <si>
    <t>180B0077</t>
  </si>
  <si>
    <t>180B4103</t>
  </si>
  <si>
    <t>180B4302</t>
  </si>
  <si>
    <t>Danfoss HD pomp PAHT 4        IEC200</t>
  </si>
  <si>
    <t>180B0030</t>
  </si>
  <si>
    <t>180B4303</t>
  </si>
  <si>
    <t>Danfoss HD pomp PAHT 6,3      IEC200</t>
  </si>
  <si>
    <t>180B0029</t>
  </si>
  <si>
    <t>180B4304</t>
  </si>
  <si>
    <t>Danfoss HD pomp PAHT10  IEC200 1000/ 8,0/140 - 2400/21,6/140</t>
  </si>
  <si>
    <t>180B0032</t>
  </si>
  <si>
    <t>180B4105</t>
  </si>
  <si>
    <t>180B4107</t>
  </si>
  <si>
    <t>180B4108</t>
  </si>
  <si>
    <t>180B4106</t>
  </si>
  <si>
    <t>180B4305</t>
  </si>
  <si>
    <t>Danfoss HD pomp PAHT12,5IEC200 1000/10,5/140 - 2400/27,6/140</t>
  </si>
  <si>
    <t>180B0033</t>
  </si>
  <si>
    <t>180B4306</t>
  </si>
  <si>
    <t>Danfoss HD pomp PAHT20  IEC200 2400/27,0/100</t>
  </si>
  <si>
    <t>180B0019</t>
  </si>
  <si>
    <t>180B4055</t>
  </si>
  <si>
    <t>180B4054</t>
  </si>
  <si>
    <t>180B4052</t>
  </si>
  <si>
    <t>180B4053</t>
  </si>
  <si>
    <t>180B4251</t>
  </si>
  <si>
    <t>180Z0236</t>
  </si>
  <si>
    <t>Danfoss HD pomp PAHT25  IEC200 700/14,3/160 - 2400/ 56,2/160</t>
  </si>
  <si>
    <t>180B0020</t>
  </si>
  <si>
    <t>180B4254</t>
  </si>
  <si>
    <t>Danfoss HD pomp PAHT32  IEC200 700/19,8/160 - 2400/ 73,0/160</t>
  </si>
  <si>
    <t>180B0021</t>
  </si>
  <si>
    <t>180B4257</t>
  </si>
  <si>
    <t>Danfoss HD pomp PAHT50  IEC200 1500rpm 68,7ltr/min - 80 bar</t>
  </si>
  <si>
    <t>180B0085</t>
  </si>
  <si>
    <t>180B4196</t>
  </si>
  <si>
    <t>180B4195</t>
  </si>
  <si>
    <t>180B4192</t>
  </si>
  <si>
    <t>180B4194</t>
  </si>
  <si>
    <t>180B4252</t>
  </si>
  <si>
    <t>180Z0237</t>
  </si>
  <si>
    <t>Danfoss HD pomp PAHT63  IEC200 700/35,1/160 - 2400/102,2/160</t>
  </si>
  <si>
    <t>180B0086</t>
  </si>
  <si>
    <t>180B4255</t>
  </si>
  <si>
    <t>Danfoss HD pomp PAHT70  IEC200 700/41,0/160 - 1800/115,8/160</t>
  </si>
  <si>
    <t>180B0087</t>
  </si>
  <si>
    <t>180B4258</t>
  </si>
  <si>
    <t>Danfoss HD pomp PAHT80  IEC200 700/48,1/160 - 2400/134,1/160</t>
  </si>
  <si>
    <t>180B0088</t>
  </si>
  <si>
    <t>180B4193</t>
  </si>
  <si>
    <t>180B4253</t>
  </si>
  <si>
    <t>Danfoss HD pomp PAHT90  IEC200 700/52,3/160 - 1800/151,3/160</t>
  </si>
  <si>
    <t>180B0089</t>
  </si>
  <si>
    <t>180B4256</t>
  </si>
  <si>
    <t>Danfoss HD pomp PAH  2  IEC200 clockwise rotation</t>
  </si>
  <si>
    <t>180B0024</t>
  </si>
  <si>
    <t>180B4112</t>
  </si>
  <si>
    <t>180B4110</t>
  </si>
  <si>
    <t>Danfoss HD pomp PAH  4  IEC200 clockwise rotation</t>
  </si>
  <si>
    <t>180B0022</t>
  </si>
  <si>
    <t>180B4111</t>
  </si>
  <si>
    <t>Danfoss HD pomp PAH  6,3IEC200 clockwise rotation</t>
  </si>
  <si>
    <t>180B0023</t>
  </si>
  <si>
    <t>Danfoss HD pomp PAH 10  IEC200 clockwise rotation</t>
  </si>
  <si>
    <t>180B0008</t>
  </si>
  <si>
    <t>180B4113</t>
  </si>
  <si>
    <t>180B4114</t>
  </si>
  <si>
    <t>Danfoss HD pomp PAH12,5 IEC200 clockwise rotation</t>
  </si>
  <si>
    <t>180B0007</t>
  </si>
  <si>
    <t>Danfoss HD pomp PAH 25  IEC200 clockwise rotation</t>
  </si>
  <si>
    <t>180B0036</t>
  </si>
  <si>
    <t>180B4115</t>
  </si>
  <si>
    <t>180B4120</t>
  </si>
  <si>
    <t>180B4116</t>
  </si>
  <si>
    <t>180B4119</t>
  </si>
  <si>
    <t>180B4007</t>
  </si>
  <si>
    <t>Danfoss HD pomp PAH 32  IEC200 clockwise rotation</t>
  </si>
  <si>
    <t>180B0037</t>
  </si>
  <si>
    <t>180B4008</t>
  </si>
  <si>
    <t>Danfoss HD pomp PAH 50  IEC200 clockwise rotation</t>
  </si>
  <si>
    <t>180B0047</t>
  </si>
  <si>
    <t>180B4121</t>
  </si>
  <si>
    <t>180B4126</t>
  </si>
  <si>
    <t>180B4122</t>
  </si>
  <si>
    <t>180B4125</t>
  </si>
  <si>
    <t>180B4009</t>
  </si>
  <si>
    <t>Danfoss HD pomp PAH 63  IEC200 clockwise rotation</t>
  </si>
  <si>
    <t>180B0040</t>
  </si>
  <si>
    <t>180B4010</t>
  </si>
  <si>
    <t>Danfoss HD pomp PAH 70  IEC200 clockwise rotation</t>
  </si>
  <si>
    <t>180B0042</t>
  </si>
  <si>
    <t>180B4011</t>
  </si>
  <si>
    <t>Danfoss HD pomp PAH 80  IEC200 clockwise rotation</t>
  </si>
  <si>
    <t>180B0041</t>
  </si>
  <si>
    <t>180B4012</t>
  </si>
  <si>
    <t>Danfoss HD pomp PAH 80  IEC200 counterclockwise rotation</t>
  </si>
  <si>
    <t>180B0066</t>
  </si>
  <si>
    <t>180B4127</t>
  </si>
  <si>
    <t>Danfoss HD pomp APP 0.6       180B3048</t>
  </si>
  <si>
    <t>180B3048</t>
  </si>
  <si>
    <t>180B4141</t>
  </si>
  <si>
    <t>180B4140</t>
  </si>
  <si>
    <t>180B4139</t>
  </si>
  <si>
    <t>180B4137</t>
  </si>
  <si>
    <t>180B4138</t>
  </si>
  <si>
    <t>180B4142</t>
  </si>
  <si>
    <t>Danfoss HD pomp APP 0.8       180B3037</t>
  </si>
  <si>
    <t>180B3037</t>
  </si>
  <si>
    <t>Danfoss HD pomp APP 1.0       180B3049</t>
  </si>
  <si>
    <t>180B3049</t>
  </si>
  <si>
    <t>Danfoss HD pomp APP 1.5       180B3043</t>
  </si>
  <si>
    <t>180B3043</t>
  </si>
  <si>
    <t>180B4147</t>
  </si>
  <si>
    <t>180B4146</t>
  </si>
  <si>
    <t>180B4145</t>
  </si>
  <si>
    <t>180B4143</t>
  </si>
  <si>
    <t>180B4177</t>
  </si>
  <si>
    <t>180B4136</t>
  </si>
  <si>
    <t>180B4148</t>
  </si>
  <si>
    <t>Danfoss HD pomp APP 1.8       180B3044</t>
  </si>
  <si>
    <t>180B3044</t>
  </si>
  <si>
    <t>Danfoss HD pomp APP 2.2       180B3045</t>
  </si>
  <si>
    <t>180B3045</t>
  </si>
  <si>
    <t>180B4144</t>
  </si>
  <si>
    <t>Danfoss HD pomp APP 2.5       180B3046</t>
  </si>
  <si>
    <t>180B3046</t>
  </si>
  <si>
    <t>Danfoss HD pomp APP 3.0       180B3030</t>
  </si>
  <si>
    <t>180B3030</t>
  </si>
  <si>
    <t>180B4153</t>
  </si>
  <si>
    <t>180B4152</t>
  </si>
  <si>
    <t>180B4151</t>
  </si>
  <si>
    <t>180B4149</t>
  </si>
  <si>
    <t>180B4134</t>
  </si>
  <si>
    <t>180B4150</t>
  </si>
  <si>
    <t>Danfoss HD pomp APP 3.5       180B3032</t>
  </si>
  <si>
    <t>180B3032</t>
  </si>
  <si>
    <t>180B4135</t>
  </si>
  <si>
    <t>Danfoss HD pomp APP 5.1       180B3005</t>
  </si>
  <si>
    <t>180B3005</t>
  </si>
  <si>
    <t>180B4161</t>
  </si>
  <si>
    <t>180B4160</t>
  </si>
  <si>
    <t>180B4158</t>
  </si>
  <si>
    <t>180B4154</t>
  </si>
  <si>
    <t>180B4129</t>
  </si>
  <si>
    <t>180B4156</t>
  </si>
  <si>
    <t>180B4162</t>
  </si>
  <si>
    <t>Danfoss HD pomp APP 6.5       180B3006</t>
  </si>
  <si>
    <t>180B3006</t>
  </si>
  <si>
    <t>180B4130</t>
  </si>
  <si>
    <t>Danfoss HD pomp APP 7.2       180B3007</t>
  </si>
  <si>
    <t>180B3007</t>
  </si>
  <si>
    <t>180B4131</t>
  </si>
  <si>
    <t>Danfoss HD pomp APP 8.2       180B3008</t>
  </si>
  <si>
    <t>180B3008</t>
  </si>
  <si>
    <t>180B4132</t>
  </si>
  <si>
    <t>Danfoss HD pomp APP10.2       180B3010</t>
  </si>
  <si>
    <t>180B3010</t>
  </si>
  <si>
    <t>180B4159</t>
  </si>
  <si>
    <t>180B4155</t>
  </si>
  <si>
    <t>180B4133</t>
  </si>
  <si>
    <t>180B4157</t>
  </si>
  <si>
    <t>Danfoss HD pomp APP13/1200    180B3214</t>
  </si>
  <si>
    <t>180B3214</t>
  </si>
  <si>
    <t>180B4229</t>
  </si>
  <si>
    <t>180B4228</t>
  </si>
  <si>
    <t>180B4204</t>
  </si>
  <si>
    <t>180B4221</t>
  </si>
  <si>
    <t>53910360</t>
  </si>
  <si>
    <t>180B4216</t>
  </si>
  <si>
    <t>180B4201</t>
  </si>
  <si>
    <t>180B4227</t>
  </si>
  <si>
    <t>180B4230</t>
  </si>
  <si>
    <t>Danfoss HD pomp APP13/1500    180B3213</t>
  </si>
  <si>
    <t>180B3213</t>
  </si>
  <si>
    <t>180B4223</t>
  </si>
  <si>
    <t>Danfoss HD pomp APP19/1500    180B3252</t>
  </si>
  <si>
    <t>180B3252</t>
  </si>
  <si>
    <t>180B4206</t>
  </si>
  <si>
    <t>180B4205</t>
  </si>
  <si>
    <t>180B4217</t>
  </si>
  <si>
    <t>180B4203</t>
  </si>
  <si>
    <t>180B4222</t>
  </si>
  <si>
    <t xml:space="preserve"> APP13/1200</t>
  </si>
  <si>
    <t xml:space="preserve"> APP13/1500</t>
  </si>
  <si>
    <t xml:space="preserve"> APP19/1500</t>
  </si>
  <si>
    <t xml:space="preserve"> PAHT 2</t>
  </si>
  <si>
    <t xml:space="preserve"> PAHT 4</t>
  </si>
  <si>
    <t xml:space="preserve"> PAHT 10</t>
  </si>
  <si>
    <t xml:space="preserve"> PAHT 20</t>
  </si>
  <si>
    <t xml:space="preserve"> PAHT 25</t>
  </si>
  <si>
    <t xml:space="preserve"> PAHT 32</t>
  </si>
  <si>
    <t xml:space="preserve"> PAHT 50</t>
  </si>
  <si>
    <t xml:space="preserve"> PAHT 63</t>
  </si>
  <si>
    <t xml:space="preserve"> PAHT 70</t>
  </si>
  <si>
    <t xml:space="preserve"> PAHT 80</t>
  </si>
  <si>
    <t xml:space="preserve"> PAHT 90</t>
  </si>
  <si>
    <t xml:space="preserve"> PAH 2</t>
  </si>
  <si>
    <t xml:space="preserve"> PAH 4</t>
  </si>
  <si>
    <t xml:space="preserve"> PAH 10</t>
  </si>
  <si>
    <t xml:space="preserve"> PAH 25</t>
  </si>
  <si>
    <t xml:space="preserve"> PAH 32</t>
  </si>
  <si>
    <t xml:space="preserve"> PAH 50</t>
  </si>
  <si>
    <t xml:space="preserve"> PAH 63</t>
  </si>
  <si>
    <t xml:space="preserve"> PAH 70</t>
  </si>
  <si>
    <t xml:space="preserve"> PAH 80</t>
  </si>
  <si>
    <t xml:space="preserve"> PAH 80 ccr</t>
  </si>
  <si>
    <t xml:space="preserve"> APP 0.6</t>
  </si>
  <si>
    <t xml:space="preserve"> PAH 12.5</t>
  </si>
  <si>
    <t xml:space="preserve"> PAH 6.3</t>
  </si>
  <si>
    <t xml:space="preserve"> PAHT 12.5</t>
  </si>
  <si>
    <t xml:space="preserve"> PAHT 6.3</t>
  </si>
  <si>
    <t xml:space="preserve"> PAHT 3.2</t>
  </si>
  <si>
    <t xml:space="preserve"> APP 0.8</t>
  </si>
  <si>
    <t xml:space="preserve"> APP 1.0</t>
  </si>
  <si>
    <t xml:space="preserve"> APP 1.5</t>
  </si>
  <si>
    <t xml:space="preserve"> APP 1.8</t>
  </si>
  <si>
    <t xml:space="preserve"> APP 2.2</t>
  </si>
  <si>
    <t xml:space="preserve"> APP 2.5</t>
  </si>
  <si>
    <t xml:space="preserve"> APP 3.0</t>
  </si>
  <si>
    <t xml:space="preserve"> APP 3.5</t>
  </si>
  <si>
    <t xml:space="preserve"> APP 5.1</t>
  </si>
  <si>
    <t xml:space="preserve"> APP 6.5</t>
  </si>
  <si>
    <t xml:space="preserve"> APP 7.2</t>
  </si>
  <si>
    <t xml:space="preserve"> APP 8.2</t>
  </si>
  <si>
    <t xml:space="preserve"> APP 10.2</t>
  </si>
  <si>
    <t>Danfoss PAH(T) 2-6.3          valve plate kit</t>
  </si>
  <si>
    <t>Danfoss PAH(T) 10-12.5        valve plate kit</t>
  </si>
  <si>
    <t>Danfoss PAH 2                 piston kit</t>
  </si>
  <si>
    <t>Danfoss PAH 4-6.3             piston kit</t>
  </si>
  <si>
    <t>Danfoss PAH(T) 20-32          tool set shaft sealing</t>
  </si>
  <si>
    <t>Danfoss PAHT 20-32            valve plate kit</t>
  </si>
  <si>
    <t>Danfoss PAHT 50-70            valve plate kit</t>
  </si>
  <si>
    <t>Danfoss PAHT 2                piston kit</t>
  </si>
  <si>
    <t>Danfoss PAHT 3.2-6.3          piston kit</t>
  </si>
  <si>
    <t>Danfoss PAHT 10-12.5          piston kit</t>
  </si>
  <si>
    <t>Danfoss PAHT 50-90            cylinder barrel kit</t>
  </si>
  <si>
    <t>Danfoss PAHT 2                swashplate kit</t>
  </si>
  <si>
    <t>Danfoss PAHT 3.2              swashplate kit</t>
  </si>
  <si>
    <t>Danfoss PAHT 4                swashplate kit</t>
  </si>
  <si>
    <t>Danfoss PAHT 6.3              swashplate kit</t>
  </si>
  <si>
    <t>Danfoss PAHT 10               swashplate kit</t>
  </si>
  <si>
    <t>Danfoss PAHT 12.5             swashplate kit</t>
  </si>
  <si>
    <t>Danfoss PAHT 20               swashplate kit</t>
  </si>
  <si>
    <t>Danfoss PAHT 25               swashplate kit</t>
  </si>
  <si>
    <t>Danfoss PAHT 32               swashplate kit</t>
  </si>
  <si>
    <t>Danfoss PAHT 50               swashplate kit</t>
  </si>
  <si>
    <t>Danfoss PAHT 63               swashplate kit</t>
  </si>
  <si>
    <t>Danfoss PAHT 70               swashplate kit</t>
  </si>
  <si>
    <t>Danfoss PAHT 80               swashplate kit</t>
  </si>
  <si>
    <t>Danfoss PAHT 90               swashplate kit</t>
  </si>
  <si>
    <t>Tool set APP 0.6- 1.0</t>
  </si>
  <si>
    <t>Sealing kit APP 0.6-1.0</t>
  </si>
  <si>
    <t>Pistons (5 st.) APP 0.6-1.0</t>
  </si>
  <si>
    <t>Retainer set APP 0.6-1.0</t>
  </si>
  <si>
    <t>Retainer set APP 1.5-1.8</t>
  </si>
  <si>
    <t>Valve plate set APP 0.6-1.0</t>
  </si>
  <si>
    <t>Service set cylinder barrel   APP 0.6-1.0</t>
  </si>
  <si>
    <t>Swash plate kit APP 3.0</t>
  </si>
  <si>
    <t>Kleppenset Danfoss PAHT80-90</t>
  </si>
  <si>
    <t>Danfoss PAH(T) 2-6.3          screw and seal kit</t>
  </si>
  <si>
    <t>Danfoss PAH 20-32             screw and seal kit</t>
  </si>
  <si>
    <t>Danfoss PAH 50-100            screw and seal kit</t>
  </si>
  <si>
    <t>Danfoss PAH 20-32             valve plate kit</t>
  </si>
  <si>
    <t>Danfoss PAH 50-100            valve plate kit</t>
  </si>
  <si>
    <t>Danfoss PAH 10-12.5           piston kit</t>
  </si>
  <si>
    <t>Danfoss PAH 20-32             piston kit</t>
  </si>
  <si>
    <t>Danfoss PAH 50-100            piston kit</t>
  </si>
  <si>
    <t>Danfoss PAH(T) 2-12.5         tool set shaft sealing</t>
  </si>
  <si>
    <t>Danfoss PAH 50-100            tool set shaft sealing</t>
  </si>
  <si>
    <t>Danfoss PAH 80                swashplate kit</t>
  </si>
  <si>
    <t>Danfoss PAH(T) 10-12.5        screw and seal kit</t>
  </si>
  <si>
    <t>Danfoss PAHT 20-32            screw and seal kit</t>
  </si>
  <si>
    <t>Danfoss PAHT 50-90            screw and seal kit</t>
  </si>
  <si>
    <t>Danfoss PAHT 20-32            piston kit</t>
  </si>
  <si>
    <t>Danfoss PAHT 50-90            piston kit</t>
  </si>
  <si>
    <t>Tool set APP 1.5- 3.5</t>
  </si>
  <si>
    <t>Tool set APP 5.1-10.2</t>
  </si>
  <si>
    <t>Sealing kit APP 1.5-2.5</t>
  </si>
  <si>
    <t>Sealing kit APP 3.0-3.5</t>
  </si>
  <si>
    <t>Sealing kit APP 5.1-10.2</t>
  </si>
  <si>
    <t>Pistons (5 st.) APP 1.5-2.5</t>
  </si>
  <si>
    <t>Pistons (7 st.) APP 3.0-3.5</t>
  </si>
  <si>
    <t>Pistons (9 st.) APP 5.1-8.2</t>
  </si>
  <si>
    <t>Pistons (9 st.) APP 10.2</t>
  </si>
  <si>
    <t>Pistons (7 st.) APP 11-19</t>
  </si>
  <si>
    <t>Retainer set APP 2.2-2.5</t>
  </si>
  <si>
    <t>Retainer set APP 3.5</t>
  </si>
  <si>
    <t>Retainer set APP 5.1-8.2</t>
  </si>
  <si>
    <t>Retainer set APP 10.2</t>
  </si>
  <si>
    <t>Flush valve set APP 1.5-3.5</t>
  </si>
  <si>
    <t>Valve plate set APP 1.5-2.5</t>
  </si>
  <si>
    <t>Valve plate set APP 3.0-3.5</t>
  </si>
  <si>
    <t>Valve plate set APP 5.1-8.2</t>
  </si>
  <si>
    <t>Valve plate set APP 10.2</t>
  </si>
  <si>
    <t>Service set cylinder barrel   APP 1.5-2.5</t>
  </si>
  <si>
    <t>Service set cylinder barrel   APP 3.0-3.5</t>
  </si>
  <si>
    <t>Service set cylinder barrel   APP 5.1-10.2</t>
  </si>
  <si>
    <t>Swash plate kit APP 3.5</t>
  </si>
  <si>
    <t>Swash plate kit APP 5.1</t>
  </si>
  <si>
    <t>Swash plate kit APP 6.5</t>
  </si>
  <si>
    <t>Swash plate kit APP 7.2</t>
  </si>
  <si>
    <t>Swash plate kit APP 8.2</t>
  </si>
  <si>
    <t>Swash plate kit APP 10.2</t>
  </si>
  <si>
    <t>Omschrijving</t>
  </si>
  <si>
    <t>model</t>
  </si>
  <si>
    <t>Serie</t>
  </si>
  <si>
    <t>PAH</t>
  </si>
  <si>
    <t>APP</t>
  </si>
  <si>
    <t>PAHT</t>
  </si>
  <si>
    <t>Danfoss</t>
  </si>
  <si>
    <t>Pratissoli</t>
  </si>
  <si>
    <t>Hawk</t>
  </si>
  <si>
    <t>Artikelnummer</t>
  </si>
  <si>
    <t>Pratissoli hd-pomp KF28 +flens   93 l/m 210bar</t>
  </si>
  <si>
    <t>KIT 2015</t>
  </si>
  <si>
    <t>KIT 2014</t>
  </si>
  <si>
    <t>KIT 2012</t>
  </si>
  <si>
    <t>KIT 2013</t>
  </si>
  <si>
    <t>Pratissoli hd-pomp KF30 +flens  106 l/m 200bar</t>
  </si>
  <si>
    <t>KIT 2017</t>
  </si>
  <si>
    <t>KIT 2016</t>
  </si>
  <si>
    <t>Pratissoli hd-pomp KF32 +flens 1000rpm 120 ltr/min - 180 bar</t>
  </si>
  <si>
    <t>KIT 2222</t>
  </si>
  <si>
    <t>KIT 2066</t>
  </si>
  <si>
    <t>Pratissoli hd-pomp KF36 +flens 1000rpm 153 ltr/min - 130 bar</t>
  </si>
  <si>
    <t>KIT 2019</t>
  </si>
  <si>
    <t>KIT 2018</t>
  </si>
  <si>
    <t>Pratissoli hd-pomp KF40 +flens  900rpm 170 ltr/min - 110 bar</t>
  </si>
  <si>
    <t>KIT 2021</t>
  </si>
  <si>
    <t>KIT 2020</t>
  </si>
  <si>
    <t>Pratissoli hd-pomp KE20 +flens 1450rpm  31 ltr/min - 300 bar</t>
  </si>
  <si>
    <t>KIT 2003</t>
  </si>
  <si>
    <t>KIT 2002</t>
  </si>
  <si>
    <t>KIT 2000</t>
  </si>
  <si>
    <t>KIT 2001</t>
  </si>
  <si>
    <t>Pratissoli hd-pomp KE22 +flens 1450rpm  38 ltr/min - 250 bar</t>
  </si>
  <si>
    <t>KIT 2005</t>
  </si>
  <si>
    <t>KIT 2004</t>
  </si>
  <si>
    <t>Pratissoli hd-pomp KE24 +flens 1450rpm  45 ltr/min - 210 bar</t>
  </si>
  <si>
    <t>KIT 2007</t>
  </si>
  <si>
    <t>KIT 2006</t>
  </si>
  <si>
    <t>Pratissoli hd-pomp KE28H+flens 1450rpm  61 ltr/min - 150 bar</t>
  </si>
  <si>
    <t>KIT 2009</t>
  </si>
  <si>
    <t>KIT 2008</t>
  </si>
  <si>
    <t>KIT 2030</t>
  </si>
  <si>
    <t>&lt;-6 kleppen</t>
  </si>
  <si>
    <t>Pratissoli hd-pomp KE30H+flens 1450rpm  70 ltr/min - 130 bar</t>
  </si>
  <si>
    <t>KIT 2011</t>
  </si>
  <si>
    <t>KIT 2010</t>
  </si>
  <si>
    <t>Pratissoli hd-pomp KE36H+flens 1450rpm 100 ltr/min - 100 bar</t>
  </si>
  <si>
    <t>KIT 2134</t>
  </si>
  <si>
    <t>KIT 2133</t>
  </si>
  <si>
    <t>Pratissoli hd-pomp EV20 +flens 1450/1750rpm 48-58 l/m 250bar</t>
  </si>
  <si>
    <t>KIT 2476</t>
  </si>
  <si>
    <t>KIT 2470</t>
  </si>
  <si>
    <t>KIT 2468</t>
  </si>
  <si>
    <t>Pratissoli hd-pomp EV22 +flens 1450/1750rpm 58-70 l/m 180bar</t>
  </si>
  <si>
    <t>KIT 2477</t>
  </si>
  <si>
    <t>KIT 2471</t>
  </si>
  <si>
    <t>Compleet afdichting</t>
  </si>
  <si>
    <t>Plunger  afdichting</t>
  </si>
  <si>
    <t>Zuigkleppen</t>
  </si>
  <si>
    <t>Perskleppen</t>
  </si>
  <si>
    <t xml:space="preserve">KF28 </t>
  </si>
  <si>
    <t xml:space="preserve">KF30 </t>
  </si>
  <si>
    <t xml:space="preserve">KF32 </t>
  </si>
  <si>
    <t xml:space="preserve">KF36 </t>
  </si>
  <si>
    <t xml:space="preserve">KF40 </t>
  </si>
  <si>
    <t xml:space="preserve">KE20 </t>
  </si>
  <si>
    <t xml:space="preserve">KE22 </t>
  </si>
  <si>
    <t xml:space="preserve">KE24 </t>
  </si>
  <si>
    <t>KE28H</t>
  </si>
  <si>
    <t>KE30H</t>
  </si>
  <si>
    <t>KE36H</t>
  </si>
  <si>
    <t xml:space="preserve">EV20 </t>
  </si>
  <si>
    <t xml:space="preserve">EV22 </t>
  </si>
  <si>
    <t>KF</t>
  </si>
  <si>
    <t>KE</t>
  </si>
  <si>
    <t>EV</t>
  </si>
  <si>
    <t>Hawk hogedrukpomp NHDP0412R   1450rpm  4,0 ltr/min - 120 bar</t>
  </si>
  <si>
    <t>1.904-627.0</t>
  </si>
  <si>
    <t>1.904-740.0</t>
  </si>
  <si>
    <t>1.904-739.0</t>
  </si>
  <si>
    <t>1.905-617.0</t>
  </si>
  <si>
    <t>1.099-738.0</t>
  </si>
  <si>
    <t>1.099-740.0</t>
  </si>
  <si>
    <t>Hawk hogedrukpomp NHDP8512R   1450rpm  8,5 ltr/min - 120 bar</t>
  </si>
  <si>
    <t>1.904-623.0</t>
  </si>
  <si>
    <t>Hawk hogedrukpomp NHDP1212R   1450rpm 11,0 ltr/min - 120 bar</t>
  </si>
  <si>
    <t>1.904-617.0</t>
  </si>
  <si>
    <t>Hawk hogedrukpomp NHDP1515R   1450rpm 15,0 ltr/min - 150 bar</t>
  </si>
  <si>
    <t>1.905-778.0</t>
  </si>
  <si>
    <t>1.905-764.0</t>
  </si>
  <si>
    <t>1.905-763.0</t>
  </si>
  <si>
    <t>1.905-762.0</t>
  </si>
  <si>
    <t>Hawk hogedrukpomp NMT1220SR   1000rpm 12,5 ltr/min - 200 bar</t>
  </si>
  <si>
    <t>1.099-045.0</t>
  </si>
  <si>
    <t>1.099-752.0</t>
  </si>
  <si>
    <t>1.905-578.0</t>
  </si>
  <si>
    <t>1.099-747.0</t>
  </si>
  <si>
    <t>1.905-543.0</t>
  </si>
  <si>
    <t>1.099-749.0</t>
  </si>
  <si>
    <t>1.099-751.0</t>
  </si>
  <si>
    <t>Hawk hogedrukpomp NMT1520SR   1000rpm 15,0 ltr/min - 200 bar</t>
  </si>
  <si>
    <t>1.099-047.0</t>
  </si>
  <si>
    <t>Hawk hogedrukpomp NMT1220R    1450rpm 12,5 ltr/min - 200 bar</t>
  </si>
  <si>
    <t>1.099-049.0</t>
  </si>
  <si>
    <t>Hawk hogedrukpomp NMT1520R    1450rpm 15,0 ltr/min - 200 bar</t>
  </si>
  <si>
    <t>1.099-052.0</t>
  </si>
  <si>
    <t>Hawk hogedrukpomp NMT1820R    1450rpm 18,0 ltr/min - 200 bar</t>
  </si>
  <si>
    <t>1.099-054.0</t>
  </si>
  <si>
    <t>Hawk hogedrukpomp NMT2120R    1450rpm 21,0 ltr/min - 200 bar</t>
  </si>
  <si>
    <t>1.099-057.0</t>
  </si>
  <si>
    <t>Hawk hogedrukpomp NLT2525IR   1450rpm 25,0 ltr/min - 250 bar</t>
  </si>
  <si>
    <t>1.099-074.0</t>
  </si>
  <si>
    <t>1.099-768.0</t>
  </si>
  <si>
    <t>1.905-671.0</t>
  </si>
  <si>
    <t>1.099-760.0</t>
  </si>
  <si>
    <t>1.905-669.0</t>
  </si>
  <si>
    <t>1.099-764.0</t>
  </si>
  <si>
    <t>1.099-766.0</t>
  </si>
  <si>
    <t>Hawk hogedrukpomp XLT3020ISR  1000rpm  30 ltr/min - 200 bar</t>
  </si>
  <si>
    <t>1.099-084.0</t>
  </si>
  <si>
    <t>1.099-783.0</t>
  </si>
  <si>
    <t>1.905-853.0</t>
  </si>
  <si>
    <t>1.099-770.0</t>
  </si>
  <si>
    <t>1.905-686.0</t>
  </si>
  <si>
    <t>1.099-777.0</t>
  </si>
  <si>
    <t>Hawk hogedrukpomp XLT1830IR   1450rpm  18 ltr/min - 300 bar</t>
  </si>
  <si>
    <t>1.099-088.0</t>
  </si>
  <si>
    <t>1.099-781.0</t>
  </si>
  <si>
    <t>1.905-670.0</t>
  </si>
  <si>
    <t>1.099-759.0</t>
  </si>
  <si>
    <t>1.905-687.0</t>
  </si>
  <si>
    <t>1.099-763.0</t>
  </si>
  <si>
    <t>Hawk hogedrukpomp XLT2530IR   1450rpm  25 ltr/min - 300 bar</t>
  </si>
  <si>
    <t>1.099-092.0</t>
  </si>
  <si>
    <t>Hawk hogedrukpomp XLT2730IR   1450rpm  27 ltr/min - 300 bar</t>
  </si>
  <si>
    <t>1.099-094.0</t>
  </si>
  <si>
    <t>Hawk hogedrukpomp XLT3025IR   1450rpm  30 ltr/min - 250 bar</t>
  </si>
  <si>
    <t>1.099-096.0</t>
  </si>
  <si>
    <t>1.099-782.0</t>
  </si>
  <si>
    <t>1.905-852.0</t>
  </si>
  <si>
    <t>1.099-769.0</t>
  </si>
  <si>
    <t>1.099-776.0</t>
  </si>
  <si>
    <t>Hawk hogedrukpomp XLT3325IR   1450rpm  33 ltr/min - 250 bar</t>
  </si>
  <si>
    <t>1.099-098.0</t>
  </si>
  <si>
    <t>Hawk hogedrukpomp XLT3517IR   1450rpm  35 ltr/min - 170 bar</t>
  </si>
  <si>
    <t>1.099-100.0</t>
  </si>
  <si>
    <t>Hawk hogedrukpomp XLT4017IR   1450rpm  40 ltr/min - 170 bar</t>
  </si>
  <si>
    <t>1.099-102.0</t>
  </si>
  <si>
    <t>Hawk hogedrukpomp XLT4317IR   1450rpm  43 ltr/min - 170 bar</t>
  </si>
  <si>
    <t>1.099-104.0</t>
  </si>
  <si>
    <t>Hawk hogedrukpomp XLT5015IR   1450rpm  50 ltr/min - 150 bar</t>
  </si>
  <si>
    <t>1.099-106.0</t>
  </si>
  <si>
    <t>1.099-784.0</t>
  </si>
  <si>
    <t>1.905-854.0</t>
  </si>
  <si>
    <t>1.099-771.0</t>
  </si>
  <si>
    <t>1.099-778.0</t>
  </si>
  <si>
    <t>Hawk hogedrukpomp XLT5415IR   1450rpm  54 ltr/min - 150 bar</t>
  </si>
  <si>
    <t>1.099-108.0</t>
  </si>
  <si>
    <t>Hawk hogedrukpomp XXT5520IR   1450rpm  55 ltr/min - 200 bar</t>
  </si>
  <si>
    <t>1.099-141.0</t>
  </si>
  <si>
    <t>1.099-790.0</t>
  </si>
  <si>
    <t>1.905-594.0</t>
  </si>
  <si>
    <t>Hawk hogedrukpomp XXT7015IR   1450rpm  70 ltr/min - 150 bar</t>
  </si>
  <si>
    <t>1.099-145.0</t>
  </si>
  <si>
    <t>1.099-791.0</t>
  </si>
  <si>
    <t>Hawk hogedrukpomp HFR60SR     1000rpm  60 ltr/min - 280 bar</t>
  </si>
  <si>
    <t>1.099-180.0</t>
  </si>
  <si>
    <t>1.099-818.0</t>
  </si>
  <si>
    <t>1.905-702.0</t>
  </si>
  <si>
    <t>1.099-807.0</t>
  </si>
  <si>
    <t>1.905-704.0</t>
  </si>
  <si>
    <t>1.099-813.0</t>
  </si>
  <si>
    <t>1.099-817.0</t>
  </si>
  <si>
    <t>Hawk hogedrukpomp HFR80SR     1000rpm  80 ltr/min - 150 bar</t>
  </si>
  <si>
    <t>1.099-182.0</t>
  </si>
  <si>
    <t>1.099-819.0</t>
  </si>
  <si>
    <t>1.905-703.0</t>
  </si>
  <si>
    <t>1.099-809.0</t>
  </si>
  <si>
    <t>1.905-705.0</t>
  </si>
  <si>
    <t>1.099-814.0</t>
  </si>
  <si>
    <t>Hawk hogedrukpomp HFR105SR    1000rpm 105 ltr/min - 150 bar</t>
  </si>
  <si>
    <t>1.099-184.0</t>
  </si>
  <si>
    <t>Hawk hogedrukpomp HFR120SR    1000rpm 120 ltr/min - 150 bar</t>
  </si>
  <si>
    <t>1.099-186.0</t>
  </si>
  <si>
    <t>Hawk hogedrukpomp HFR60FR     1450rpm  60 ltr/min - 280 bar</t>
  </si>
  <si>
    <t>1.099-190.0</t>
  </si>
  <si>
    <t>Hawk hogedrukpomp HFR80FR     1450rpm  80 ltr/min - 280 bar</t>
  </si>
  <si>
    <t>1.099-192.0</t>
  </si>
  <si>
    <t>Hawk hogedrukpomp MXT1015R    1450rpm 100 ltr/min - 150 bar</t>
  </si>
  <si>
    <t>1.099-168.0</t>
  </si>
  <si>
    <t>1.904-969.0</t>
  </si>
  <si>
    <t>1.904-968.0</t>
  </si>
  <si>
    <t>1.099-801.0</t>
  </si>
  <si>
    <t>1.099-804.0</t>
  </si>
  <si>
    <t>1.099-803.0</t>
  </si>
  <si>
    <t>Manifold</t>
  </si>
  <si>
    <t>Complete afdichting</t>
  </si>
  <si>
    <t>Plunger seals</t>
  </si>
  <si>
    <t>Kleppen compleet</t>
  </si>
  <si>
    <t>Plunger (1)</t>
  </si>
  <si>
    <t>Olie afdichting</t>
  </si>
  <si>
    <t>Pratissoli KIT 2000           inlaatkleppen kit      KE20-24</t>
  </si>
  <si>
    <t>Pratissoli KIT 2001           uitlaatkleppen kit     KE20-24</t>
  </si>
  <si>
    <t>Pratissoli KIT 2002           zuigerafdichting kit      KE20</t>
  </si>
  <si>
    <t>Pratissoli KIT 2003           complete afdichting kit   KE20</t>
  </si>
  <si>
    <t>Pratissoli KIT 2004           zuigerafdichting kit      KE22</t>
  </si>
  <si>
    <t>Pratissoli KIT 2005           complete afdichting kit   KE22</t>
  </si>
  <si>
    <t>Pratissoli KIT 2006           zuigerafdichting kit      KE24</t>
  </si>
  <si>
    <t>Pratissoli KIT 2007           complete afdichting kit   KE24</t>
  </si>
  <si>
    <t>Pratissoli KIT 2008           zuigerafdichting kit      KE28</t>
  </si>
  <si>
    <t>Pratissoli KIT 2009           complete afdichting kit   KE28</t>
  </si>
  <si>
    <t>Pratissoli KIT 2010           zuigerafdichting kit      KE30</t>
  </si>
  <si>
    <t>Pratissoli KIT 2011           complete afdichting kit   KE30</t>
  </si>
  <si>
    <t>Pratissoli KIT 2133           zuigerafdichting kit      KE36</t>
  </si>
  <si>
    <t>Pratissoli KIT 2134 (3 stuks) complete afdichting kit   KE36</t>
  </si>
  <si>
    <t>Pratissoli KIT 2012           inlaatkleppen kit     KF-serie</t>
  </si>
  <si>
    <t>Pratissoli KIT 2013           uitlaatkleppen kit    KF-serie</t>
  </si>
  <si>
    <t>Pratissoli KIT 2014           zuigerafdichting kit   KF28</t>
  </si>
  <si>
    <t>Pratissoli KIT 2016           zuigerafdichting kit   KF30</t>
  </si>
  <si>
    <t>Pratissoli KIT 2066           zuigerafdichting kit   KF32</t>
  </si>
  <si>
    <t>Pratissoli KIT 2018           zuigerafdichting kit   KF36</t>
  </si>
  <si>
    <t>Pratissoli KIT 2015           complete afdichting kit KF28</t>
  </si>
  <si>
    <t>Pratissoli KIT 2222           complete afdichting kit KF32</t>
  </si>
  <si>
    <t>Pratissoli KIT 2019           complete afdichting kit KF36</t>
  </si>
  <si>
    <t>Pratissoli KIT 2021           complete afdichting kit KF40</t>
  </si>
  <si>
    <t>Pratissoli KIT 2017           complete afdichting kit KF30</t>
  </si>
  <si>
    <t>Pratissoli KIT 2468           inlaatkleppen kit EV-serie</t>
  </si>
  <si>
    <t>Pratissoli KIT 2470           zuigerafdichting kit EV20</t>
  </si>
  <si>
    <t>Pratissoli KIT 2471           zuigerafdichting kit EV22</t>
  </si>
  <si>
    <t>Pratissoli KIT 2476           complete afdichting kit EV20</t>
  </si>
  <si>
    <t>Pratissoli KIT 2477           complete afdichting kit EV22</t>
  </si>
  <si>
    <t>Hawk kit 260003 oil seal</t>
  </si>
  <si>
    <t>Hawk kit 260064 oil seal      HFR</t>
  </si>
  <si>
    <t>Hawk kit check valve complete HFR F (40-60S)</t>
  </si>
  <si>
    <t>Hawk kit check valve complete HFR S (80-120)</t>
  </si>
  <si>
    <t>Hawk kit check valve complete NLT</t>
  </si>
  <si>
    <t>Hawk kit check valve complete MXT</t>
  </si>
  <si>
    <t>Hawk kit check valve complete XXT</t>
  </si>
  <si>
    <t>Hawk kit check valve complete XLT-XLTI 300bar</t>
  </si>
  <si>
    <t>Hawk kit check valve complete XLT-XLTI</t>
  </si>
  <si>
    <t>Hawk kit 260172               ceramic piston Ø18 (NLTI)</t>
  </si>
  <si>
    <t>Hawk kit 260130               ceramic piston Ø20 (NLTI-XLTI)</t>
  </si>
  <si>
    <t>Hawk kit 260129               ceramic piston Ø22 (XLTI-XXT)</t>
  </si>
  <si>
    <t>Hawk kit 260117               ceramic piston Ø25 (XLTI-XXT)</t>
  </si>
  <si>
    <t>Hawk kit 260118               ceramic piston Ø28 (XLTI-XXT)</t>
  </si>
  <si>
    <t>Hawk kit 260062               ceramic piston Ø30 (HFR)</t>
  </si>
  <si>
    <t>Hawk kit 260091               ceramic piston Ø40 (HFR)</t>
  </si>
  <si>
    <t>Hawk kit 260283               ceramic piston (MXT)</t>
  </si>
  <si>
    <t>Hawk kit 260065 manifold Ø30  HFR 280bar</t>
  </si>
  <si>
    <t>Hawk kit 260092 manifold Ø40  HFR 150bar</t>
  </si>
  <si>
    <t>Hawk kit 260175 manifold Ø18  NLT 250bar</t>
  </si>
  <si>
    <t>Hawk kit 260133 manifold Ø20  XLT 300bar</t>
  </si>
  <si>
    <t>Hawk kit 260132 manifold Ø22  XLT 250bar</t>
  </si>
  <si>
    <t>Hawk kit 260119 manifold Ø25  XLTI</t>
  </si>
  <si>
    <t>Hawk kit 260120 manifold Ø28  XLT 150bar</t>
  </si>
  <si>
    <t>Hawk kit 260146 manifold Ø25  XXT 200bar</t>
  </si>
  <si>
    <t>Hawk kit 260145 manifold Ø28  XXT</t>
  </si>
  <si>
    <t>Hawk kit compl. seal          packing MXT</t>
  </si>
  <si>
    <t>Hawk kit compl. seal          packing Ø18 NLT</t>
  </si>
  <si>
    <t>Hawk kit 260384 compl. seal   packing Ø20 (XLT/NLT)</t>
  </si>
  <si>
    <t>Hawk kit 260377 compl. seal   packing Ø22 (XLT/XXT)</t>
  </si>
  <si>
    <t>Hawk kit 260378 compl. seal   packing Ø25 (XLT/XXT)</t>
  </si>
  <si>
    <t>Hawk kit 260379 compl. seal   packing Ø28 (XLT-XXT)</t>
  </si>
  <si>
    <t>Hawk kit compl. seal          packing Ø30 HFR</t>
  </si>
  <si>
    <t>Hawk kit compl. seal          packing Ø40 HFR</t>
  </si>
  <si>
    <t>Hawk kit 260113 "U" seals     Ø25 XLTI-XXT</t>
  </si>
  <si>
    <t>Hawk kit 260115 "U" seals     Ø28 XLTI-XXT</t>
  </si>
  <si>
    <t>Hawk kit 260281 seals         MXT</t>
  </si>
  <si>
    <t>Hawk kit 260170 "U" seals     Ø20 NLT 200bar</t>
  </si>
  <si>
    <t>Hawk kit 260126 "U" seals     Ø20 (XLT/NLT)</t>
  </si>
  <si>
    <t>Hawk kit 260125 "U" seals     Ø22 XLT 250bar</t>
  </si>
  <si>
    <t>Hawk kit 260060 "V" seals     Ø30 HFR</t>
  </si>
  <si>
    <t>Hawk kit 260095 "V" seals     Ø40 HFR</t>
  </si>
  <si>
    <t>NHDP</t>
  </si>
  <si>
    <t>NMT</t>
  </si>
  <si>
    <t>NLT</t>
  </si>
  <si>
    <t>XLT</t>
  </si>
  <si>
    <t>XXT</t>
  </si>
  <si>
    <t>HFR</t>
  </si>
  <si>
    <t>MXT</t>
  </si>
  <si>
    <t>NHDP0412R</t>
  </si>
  <si>
    <t>NHDP8512R</t>
  </si>
  <si>
    <t>NHDP1212R</t>
  </si>
  <si>
    <t>NHDP1515R</t>
  </si>
  <si>
    <t>NMT1220SR</t>
  </si>
  <si>
    <t>NMT1520SR</t>
  </si>
  <si>
    <t xml:space="preserve">NMT1220R </t>
  </si>
  <si>
    <t xml:space="preserve">NMT1520R </t>
  </si>
  <si>
    <t xml:space="preserve">NMT1820R </t>
  </si>
  <si>
    <t xml:space="preserve">NMT2120R </t>
  </si>
  <si>
    <t>NLT2525IR</t>
  </si>
  <si>
    <t>XLT3020IS</t>
  </si>
  <si>
    <t>XLT1830IR</t>
  </si>
  <si>
    <t>XLT2530IR</t>
  </si>
  <si>
    <t>XLT2730IR</t>
  </si>
  <si>
    <t>XLT3025IR</t>
  </si>
  <si>
    <t>XLT3325IR</t>
  </si>
  <si>
    <t>XLT3517IR</t>
  </si>
  <si>
    <t>XLT4017IR</t>
  </si>
  <si>
    <t>XLT4317IR</t>
  </si>
  <si>
    <t>XLT5015IR</t>
  </si>
  <si>
    <t>XLT5415IR</t>
  </si>
  <si>
    <t>XXT5520IR</t>
  </si>
  <si>
    <t>XXT7015IR</t>
  </si>
  <si>
    <t xml:space="preserve">HFR60SR  </t>
  </si>
  <si>
    <t xml:space="preserve">HFR80SR  </t>
  </si>
  <si>
    <t xml:space="preserve">HFR105SR </t>
  </si>
  <si>
    <t xml:space="preserve">HFR120SR </t>
  </si>
  <si>
    <t xml:space="preserve">HFR60FR  </t>
  </si>
  <si>
    <t xml:space="preserve">HFR80FR  </t>
  </si>
  <si>
    <t xml:space="preserve">MXT1015R </t>
  </si>
  <si>
    <t>Danfoss PAHT2 1,50 kW  IE3(W)   3,2l 100 bar 400V 50Hz 2p</t>
  </si>
  <si>
    <t>Danfoss HD set PAHT4    3,0 kW 10,7l 2p max:110bar       IE3</t>
  </si>
  <si>
    <t>Danfoss HD set PAH6,3    3,0kW  8,1l 4p max:139bar       IE3</t>
  </si>
  <si>
    <t>Danfoss HD set PAHT6,3  5,5 kW 17,2l 2p max:110bar       IE3</t>
  </si>
  <si>
    <t>Danfoss HD set PAHT10   7,5 kW 21,6l 2p max:110bar       IE3</t>
  </si>
  <si>
    <t>Danfoss HD set PAHT12,5 7,5kW  26,4l 2p max:111bar       IE3</t>
  </si>
  <si>
    <t>Danfoss HD set PAHT12,5 11 kW  27,6l 2p max:110bar       IE3</t>
  </si>
  <si>
    <t>Danfoss HD set PAHT25   15 kW  53,1l 2p max:116bar       IE3</t>
  </si>
  <si>
    <t>Danfoss HD set PAHT32   22 kW  71,0l 2p max:130bar       IE3</t>
  </si>
  <si>
    <t>Danfoss HD set PAH2     0,55kW  1,8l 4p max: 85bar       IE3</t>
  </si>
  <si>
    <t>Danfoss PAHT3,2  0,75kW IE3(W)  2,7l  98bar 480V 60Hz 6p CSA</t>
  </si>
  <si>
    <t>Danfoss HD set PAH4     1,1 kW  4,8l 4p max: 92bar       IE3</t>
  </si>
  <si>
    <t>Danfoss HD set PAHT4    1,5 kW  4,9l 4p max:110bar       IE3</t>
  </si>
  <si>
    <t>Danfoss PAHT4    2,2 kW IE3(W)  4,8l 100bar 400V 50Hz 4p</t>
  </si>
  <si>
    <t>Danfoss PAHT4    1,5 kW IE3(W)  5,8l 100bar 480V 60Hz 4p CSA</t>
  </si>
  <si>
    <t>Danfoss HD set PAHT6,3  2,2 kW  8,2l 4p max:110bar       IE3</t>
  </si>
  <si>
    <t>Danfoss HD set PAHT10   3,0 kW 12,4l 4p max:112bar  400V IE3</t>
  </si>
  <si>
    <t>Danfoss HD set PAHT10   4,0 kW 12,4l 4p max:110bar       IE3</t>
  </si>
  <si>
    <t>Danfoss HD set PAHT12,5 4,0 kW 15,9l 4p max:108bar       IE3</t>
  </si>
  <si>
    <t>Danfoss HD set PAHT12,5 5,5 kW 16,0l 4p max:110bar       IE3</t>
  </si>
  <si>
    <t>Danfoss HD set PAHT20   7,5 kW 26,3l 4p max:100bar       IE3</t>
  </si>
  <si>
    <t>Danfoss PAHT20   7,5 kW IE3(W) 31,8l 100bar 480V 60Hz 4p CSA</t>
  </si>
  <si>
    <t>Danfoss HD set PAHT25  5,5 kW  32,3l 4p max: 85bar       IE3</t>
  </si>
  <si>
    <t>Danfoss HD set PAHT25   7,5 kW 32,8l 4p max:110bar       IE3</t>
  </si>
  <si>
    <t>Danfoss HD set PAHT32   11 kW  43,2l 4p max:110bar       IE3</t>
  </si>
  <si>
    <t>Danfoss PAHT32  11,0 kW IE3(W) 53,1l 108bar 480V 60Hz 4p CSA</t>
  </si>
  <si>
    <t>Danfoss HD set PAHT50   11 kW  67,0l 4p max: 80bar       IE3</t>
  </si>
  <si>
    <t>Danfoss HD set PAHT50   15 kW  67,0l 4p max: 80bar       IE3</t>
  </si>
  <si>
    <t>Danfoss HD set PAH63    18,5kW 84,9l 4p max:117bar       IE3</t>
  </si>
  <si>
    <t>Danfoss PAHT63 11,0 kW  IE3(W) 80,4l  64 bar 400V 50Hz 4p</t>
  </si>
  <si>
    <t>Danfoss HD set PAHT63   11 kW  53,3l 6p max:102bar       IE3</t>
  </si>
  <si>
    <t>Danfoss HD set PAHT63   15 kW  80,2l 4p max: 90bar       IE3</t>
  </si>
  <si>
    <t>Danfoss HD set PAHT63   18,5kW 80,1l 4p max:114bar       IE3</t>
  </si>
  <si>
    <t>Danfoss HD set PAHT63   22 kW  80,9l 4p max:110bar       IE3</t>
  </si>
  <si>
    <t>Danfoss HD set PAH70    15 kW  94,7l 4p max: 85bar       IE3</t>
  </si>
  <si>
    <t>Danfoss PAHT70 15,0 kW  IE3(W) 73,0l 103bar 480V 60Hz 6p CSA</t>
  </si>
  <si>
    <t>Danfoss HD set PAHT70  18,5kW  90,7l 4p max:102bar       IE3</t>
  </si>
  <si>
    <t>Danfoss HD set PAHT70   22 kW  90,7l 4p max:121bar       IE3</t>
  </si>
  <si>
    <t>Danfoss PAHT80 18,5 kW  IE3(W) 85,4l 111bar 480V 60Hz 6p CSA</t>
  </si>
  <si>
    <t>Danfoss HD set PAHT70  11,0kW  60,3l 6p max:84,3bar      IE3</t>
  </si>
  <si>
    <t>Danfoss HD set PAHT80   15 kW  70,5l 6p max:109bar       IE3</t>
  </si>
  <si>
    <t>Danfoss HD set PAH80   18,5kW 109,0l 4p max: 92bar       IE3</t>
  </si>
  <si>
    <t>Danfoss HD set PAHT80  18,5kW 112,0l 4p max: 89bar       IE3</t>
  </si>
  <si>
    <t>Danfoss HD set PAHT80   22 kW 105,9l 4p max:110bar       IE3</t>
  </si>
  <si>
    <t>Danfoss HD set PAHT80   30 kW 106,8l 4p max:144bar       IE3</t>
  </si>
  <si>
    <t>Danfoss HD set PAHT90   30 kW 119,8l 4p max:110bar       IE3</t>
  </si>
  <si>
    <t>Pratissoli KE36H 15,0kW IE3(W) 63,5l 100 bar 400V 50Hz 6p</t>
  </si>
  <si>
    <t>Pratissoli KE28H 11,0kW IE3(W) 38,7l 150 bar 400V 50Hz 6p</t>
  </si>
  <si>
    <t>Pratissoli KE24   4,0kW IE3(W) 28,3l  64 bar 400V 50Hz 6p</t>
  </si>
  <si>
    <t>Pratissoli KE30H 11,0kW IE3(W) 44,4l 130 bar 400V 50Hz 6p</t>
  </si>
  <si>
    <t>Pratissoli KE36H 18,5kW IE3(W) 77,0l 100bar 480V 60Hz 6p CSA</t>
  </si>
  <si>
    <t>Pratissoli KE28H 11,0kW IE3(W) 58,7l  99 bar 400V 50Hz 4p</t>
  </si>
  <si>
    <t>Pratissoli KE28H 15,0kW IE3(W) 58,0l 136 bar 400V 50Hz 4p</t>
  </si>
  <si>
    <t>Pratissoli KE28H 18,5kW IE3(W) 58,7l 150 bar 400V 50Hz 4p</t>
  </si>
  <si>
    <t>Pratissoli KE30H 11,0kW IE3(W) 54,0l 108bar 480V 60Hz 6p CSA</t>
  </si>
  <si>
    <t>Pratissoli KE20   5,5kW IE3(W) 19,5l 149 bar 400V 50Hz 6p</t>
  </si>
  <si>
    <t>Pratissoli KE22   5,5kW IE3(W) 24,0l 122 bar 400V 50Hz 6p</t>
  </si>
  <si>
    <t>Pratissoli KE24   7,5kW IE3(W) 28,7l 139 bar 400V 50Hz 6p</t>
  </si>
  <si>
    <t>Pratissoli KF28  18,5kW IE3(W) 86,0l 113 bar 400V 50Hz 6p</t>
  </si>
  <si>
    <t>Pratissoli KF28  22,0kW IE3(W) 86,0l 135 bar 400V 50Hz 6p</t>
  </si>
  <si>
    <t>Pratissoli KF30  22,0kW IE3(W) 98,0l 118 bar 400V 50Hz 6p</t>
  </si>
  <si>
    <t>Pratissoli KF32  22,0kW IE3(W) 111 l 104 bar 400V 50Hz 6p</t>
  </si>
  <si>
    <t>Pratissoli KF36  30,0kW IE3(W) 143 l 111 bar 400V 50Hz 6p</t>
  </si>
  <si>
    <t>Pratissoli KF40  37,0kW IE3(W) 161 l 110 bar 400V 50Hz 6p</t>
  </si>
  <si>
    <t>Pratissoli KE30H 15,0kW IE3(W) 54,1l 130bar 480V 60Hz 6p CSA</t>
  </si>
  <si>
    <t>Pratissoli KF28  22,0kW IE3(W) 88,0l 111bar 480V 60Hz 6p CSA</t>
  </si>
  <si>
    <t>Pratissoli KF30  30,0kW IE3(W) 100,7l 133b  480V 60Hz 6p CSA</t>
  </si>
  <si>
    <t>Pratissoli KF32  30,0kW IE3(W) 114 l 117bar 480V 60Hz 6p CSA</t>
  </si>
  <si>
    <t>Pratissoli EV20  18,5kW IE3(W) 48,0l 198bar 400V 50Hz 4p</t>
  </si>
  <si>
    <t>Pratissoli EV20   7,5kW IE3(W) 32,2l 121bar 400V 50Hz 6p</t>
  </si>
  <si>
    <t>Pratissoli EV22  11,0kW IE3(W) 37,1l 150bar 400V 50Hz 6p</t>
  </si>
  <si>
    <t>Pratissoli EV20  11,0kW IE3(W) 39,1l 147bar 220V 60Hz 6p</t>
  </si>
  <si>
    <t>Hawk NHDP0412  0,37kW IE3(W)    2,5l  77 bar 400V 50Hz 6p</t>
  </si>
  <si>
    <t>Hawk NHDP0412  0,55kW IE3(W)    3,9l  74 bar 400V 50Hz 4p</t>
  </si>
  <si>
    <t>Hawk XLTI1830  2,2 kW IE3(O)   17,6l  65 bar 400V 50Hz 4p</t>
  </si>
  <si>
    <t>Hawk XLTI4017  7,5 kW IE3(O)   39,7l  98 bar 400V 50Hz 4p</t>
  </si>
  <si>
    <t>Hawk XLTI4317 11,0 kW IE3(O)   44,0l 129 bar 400V 50Hz 4p</t>
  </si>
  <si>
    <t>Hawk XLTI4317 11,0 kW 400V IE3 35,3l 6p max:161bar  60Hz CSA</t>
  </si>
  <si>
    <t>Hawk XLTI5015 11,0 kW IE3(O)   50,0l 114 bar 400V 50Hz 4p</t>
  </si>
  <si>
    <t>Hawk XLTI5015 11,0 kW 480V IE3 60,4l 4p max: 94bar  60Hz CSA</t>
  </si>
  <si>
    <t>Hawk XLTI3517 11,0kW IE3(W)    40,2l 142bar 480V 60Hz 6p CSA</t>
  </si>
  <si>
    <t>Hawk XLTI2530  7,5 kW 400V IE3 24,4l 4p max:159bar  50Hz</t>
  </si>
  <si>
    <t>Hawk XLTI2530  4,0 kW IE3(W)   19,5l 106bar 480V 60Hz 6p CSA</t>
  </si>
  <si>
    <t>Hawk XLTI2730  5,5kW IE3(W)    21,5l 132bar 400V 60Hz 6p CSA</t>
  </si>
  <si>
    <t>Hawk XLTI3025  5,5kW IE3(W)    24,3l 117bar 480V 60Hz 6p CSA</t>
  </si>
  <si>
    <t>Hawk XLTI3025  7,5 kW 208V IE3 36,8l 4p max:105bar  60Hz CSA</t>
  </si>
  <si>
    <t>Hawk XLTI3517  7,5kW IE3(W)    28,6l 136bar 480V 60Hz 6p CSA</t>
  </si>
  <si>
    <t>Hawk XLTI3025  7,5kW IE3(W)    36,8l 105bar 480V 60Hz 4p CSA</t>
  </si>
  <si>
    <t>Hawk XLTI3025 11,0 kW 480V IE3 36,9l 4p max:154bar  60Hz CSA</t>
  </si>
  <si>
    <t>Hawk XLTI3025 11,0 kW 575V IE3 36,9l 4p max:154bar  60Hz CSA</t>
  </si>
  <si>
    <t>Hawk XLTI3025 11,0 kW 208V IE3 36,9l 4p max:154bar  60Hz CSA</t>
  </si>
  <si>
    <t>Hawk XLTI3517  4,0 kW IE3(O)   35,2l  59bar 400V 50Hz 4p</t>
  </si>
  <si>
    <t>Hawk XLTI3517  7,5 kW 400V IE3 35,5l 4p max:109bar  50Hz</t>
  </si>
  <si>
    <t>Hawk XLTI3517  11,0 kW  IE3(O) 35,6l 160bar 400V 50Hz 4p</t>
  </si>
  <si>
    <t>Hawk XLTI3517 11,0 kW 480V IE3 35,6l 4p max:136bar  60Hz CSA</t>
  </si>
  <si>
    <t>Hawk XLTI3025 15,0 kW 480V IE3 36,9l 4p max:211bar  60Hz CSA</t>
  </si>
  <si>
    <t>Hawk NHDP0412  1,1 kW 575V IE3  3,2l 6p max:120bar  60Hz CSA</t>
  </si>
  <si>
    <t>Hawk NHDP8512   1,5kW IE3(O)    5,6l 120 bar 400V 50Hz 6p</t>
  </si>
  <si>
    <t>Hawk NHDP1212   2,2kW IE3(E)    9,6l 120 bar 208V 60Hz 6p</t>
  </si>
  <si>
    <t>Hawk NLTI2525  2,2 kW IE3(O)   23,9l  48 bar 400V 50Hz 4p</t>
  </si>
  <si>
    <t>Hawk MXT1015  18,5kW IE3(W)    81,3l 118bar 400V 60Hz 6p CSA</t>
  </si>
  <si>
    <t>Hawk HD set XXT7015IR 18,5 kW  70,5l 4p max:150bar       IE3</t>
  </si>
  <si>
    <t>Hawk HFR60S    15,0kW IE3(W)   58,2l 133 bar 400V 50Hz 6p</t>
  </si>
  <si>
    <t>Hawk HFR80S    18,5kW IE3(O)   77,1l 124 bar 400V 50Hz 6p</t>
  </si>
  <si>
    <t>Hawk HFR80S    15,0kW IE3(W)   77,0l 101 bar 400V 50Hz 6p</t>
  </si>
  <si>
    <t>Hawk HFR105S   22,0kW IE3(O)  102,0l 111 bar 400V 50Hz 6p</t>
  </si>
  <si>
    <t>Hawk HFR120S   15,0kW IE3(W)  116,9l  66 bar 400V 50Hz 6p</t>
  </si>
  <si>
    <t>Hawk HFR120S   22,0kW IE3(W)  117,0l  97 bar 400V 50Hz 6p</t>
  </si>
  <si>
    <t>Hawk HFR120S   30,0kW IE3(W)  118,0l 132 bar 400V 50Hz 6p</t>
  </si>
  <si>
    <t>Hawk HFR60F    11,0kW IE3(O)   40,7l 129 bar 400V 50Hz 6p</t>
  </si>
  <si>
    <t>Hawk HFR80F    15,0kW IE3(W)   54,0l 133 bar 400V 50Hz 6p</t>
  </si>
  <si>
    <t>Hawk NMT1820    4,0kW IE3(W)   18,0l 117 bar 400V 50Hz 4p</t>
  </si>
  <si>
    <t>Hawk NMT1820    7,5kW IE3(O)   16,9l 200 bar 400V 50Hz 4p</t>
  </si>
  <si>
    <t>Hawk NMT2120    3,0kW IE3(O)   14,0l 113 bar 400V 50Hz 6p</t>
  </si>
  <si>
    <t>Hawk NMT1520    2,2kW IE3(O)    9,7l 117 bar 400V 50Hz 6p</t>
  </si>
  <si>
    <t>Hawk XLTI3025   4,0kW IE3(O)   20,0l 104 bar 400V 50Hz 6p</t>
  </si>
  <si>
    <t>Hawk XLTI4017   5,5kW IE3(O)   26,0l 109 bar 400V 50Hz 6p</t>
  </si>
  <si>
    <t>Hawk XLTI5015   7,5kW IE3(O)   33,0l 100 bar 400V 50Hz 6p</t>
  </si>
  <si>
    <t>Hawk XXT7015IR  7,5kW IE3(W)   47,4l  82 bar 400V 50Hz 6p</t>
  </si>
  <si>
    <t>Hawk NMT1520    7,5kW IE3(W)   16,9l 200bar 400V 60Hz 4p CSA</t>
  </si>
  <si>
    <t>Hawk NMT1820    7,5kW IE3(W)   20,3l 192bar 480V 60Hz 4p CSA</t>
  </si>
  <si>
    <t>Hawk NMT1820    5,5kW IE3(W)   21,7l 133bar 480V 60Hz 4p CSA</t>
  </si>
  <si>
    <t>Hawk NMT1820    4,0kW IE3(W)   14,5l 145bar 480V 60Hz 6p CSA</t>
  </si>
  <si>
    <t>Hawk NMT1520S   4,0kW IE3(W)   16,5l 127bar 480V 60Hz 6p CSA</t>
  </si>
  <si>
    <t>Hawk NMT1520    3,0kW IE3(W)   11,4l 138bar 480V 60Hz 6p CSA</t>
  </si>
  <si>
    <t>Skid unit PAHT90 22,0kW ABB   120,0l max. 94 bar</t>
  </si>
  <si>
    <t>PAHT 90</t>
  </si>
  <si>
    <t>NLTI</t>
  </si>
  <si>
    <t>PAHT 2</t>
  </si>
  <si>
    <t>PAHT 4</t>
  </si>
  <si>
    <t>PAH 6.3</t>
  </si>
  <si>
    <t>PAHT 6.3</t>
  </si>
  <si>
    <t>PAHT 10</t>
  </si>
  <si>
    <t>PAHT 25</t>
  </si>
  <si>
    <t>PAHT 32</t>
  </si>
  <si>
    <t>PAH 2</t>
  </si>
  <si>
    <t>PAHT 3.2</t>
  </si>
  <si>
    <t>PAH 4</t>
  </si>
  <si>
    <t>PAHT 12.5</t>
  </si>
  <si>
    <t>PAHT 20</t>
  </si>
  <si>
    <t>PAHT 50</t>
  </si>
  <si>
    <t>PAH 63</t>
  </si>
  <si>
    <t>PAHT 63</t>
  </si>
  <si>
    <t>PAH 70</t>
  </si>
  <si>
    <t>PAHT 70</t>
  </si>
  <si>
    <t>PAHT 80</t>
  </si>
  <si>
    <t>PAH 80</t>
  </si>
  <si>
    <t>KE24</t>
  </si>
  <si>
    <t>KE20</t>
  </si>
  <si>
    <t>KE22</t>
  </si>
  <si>
    <t>KF28</t>
  </si>
  <si>
    <t>KF30</t>
  </si>
  <si>
    <t>KF32</t>
  </si>
  <si>
    <t>KF36</t>
  </si>
  <si>
    <t>KF40</t>
  </si>
  <si>
    <t>EV20</t>
  </si>
  <si>
    <t>EV22</t>
  </si>
  <si>
    <t>NHDP0412</t>
  </si>
  <si>
    <t>XLT1830</t>
  </si>
  <si>
    <t>XLT4017</t>
  </si>
  <si>
    <t>XLT4317</t>
  </si>
  <si>
    <t>XLT5015</t>
  </si>
  <si>
    <t>XLT3517</t>
  </si>
  <si>
    <t>XLT2530</t>
  </si>
  <si>
    <t>XLT2730</t>
  </si>
  <si>
    <t>XLT3025</t>
  </si>
  <si>
    <t>NHDP8512</t>
  </si>
  <si>
    <t>NHDP1212</t>
  </si>
  <si>
    <t>NLTI2525</t>
  </si>
  <si>
    <t>MXT1015</t>
  </si>
  <si>
    <t>XXT7015</t>
  </si>
  <si>
    <t>HFR60SR</t>
  </si>
  <si>
    <t>HFR80SR</t>
  </si>
  <si>
    <t>HFR105SR</t>
  </si>
  <si>
    <t>HFR120SR</t>
  </si>
  <si>
    <t>HFR60FR</t>
  </si>
  <si>
    <t>HFR80FR</t>
  </si>
  <si>
    <t>NMT1820</t>
  </si>
  <si>
    <t>NMT2120</t>
  </si>
  <si>
    <t>NMT1520</t>
  </si>
  <si>
    <t>Pratissoli KIT 2030 (6 st.) in-/uitlaatkleppen kit KE28-36</t>
  </si>
  <si>
    <t>Pratissoli KIT 2020           zuigerafdichting kit   KF40</t>
  </si>
  <si>
    <t>Omschrijving Engels</t>
  </si>
  <si>
    <t>NL</t>
  </si>
  <si>
    <t>EN</t>
  </si>
  <si>
    <t>Sealkit complete</t>
  </si>
  <si>
    <t>Valves complete</t>
  </si>
  <si>
    <t>Plunjer (1)</t>
  </si>
  <si>
    <t>Oil seals</t>
  </si>
  <si>
    <t>Inlet valves</t>
  </si>
  <si>
    <t>Outlet valves</t>
  </si>
  <si>
    <t>Zuiger</t>
  </si>
  <si>
    <t>Tuimelschijf</t>
  </si>
  <si>
    <t>Spoelklep</t>
  </si>
  <si>
    <t>Gereedschap</t>
  </si>
  <si>
    <t>Klepplaat</t>
  </si>
  <si>
    <t>Merk</t>
  </si>
  <si>
    <t>Merk :</t>
  </si>
  <si>
    <t>Brand :</t>
  </si>
  <si>
    <t>Serie :</t>
  </si>
  <si>
    <t>Series :</t>
  </si>
  <si>
    <t>Type :</t>
  </si>
  <si>
    <t>Terugzoeken pomp type</t>
  </si>
  <si>
    <t>sales@vanderendegroup.com</t>
  </si>
  <si>
    <t>Hawk kit 260069 manifold Ø20  NMT 200bar</t>
  </si>
  <si>
    <t>Hawk kit compl. seal          packing Ø20 NMT 200bar</t>
  </si>
  <si>
    <t>Hawk kit 260077 "V" seals     Ø20 NMT 200bar</t>
  </si>
  <si>
    <t>danfoss</t>
  </si>
  <si>
    <t>Hawk kit check valve complete NMT</t>
  </si>
  <si>
    <t>Hawk kit 260107               ceramic piston Ø20 (NMT)</t>
  </si>
  <si>
    <t>Hawk kit 260803 oil seal      NMT</t>
  </si>
  <si>
    <t>Hawk kit manifold Ø16         NHPD 120bar</t>
  </si>
  <si>
    <t>Hawk kit compl. seal          packing Ø16 NHPD 120bar</t>
  </si>
  <si>
    <t>Hawk kit check valve complete NHPD</t>
  </si>
  <si>
    <t>Hawk kit 260190               ceramic piston Ø16 (NHD)</t>
  </si>
  <si>
    <t>Hawk kit 260826 oil seal      NHD</t>
  </si>
  <si>
    <t>Hawk kit manifold Ø16         NHPD 150bar</t>
  </si>
  <si>
    <t>Hawk kit compl. seal          packing Ø16 NHPD 150bar</t>
  </si>
  <si>
    <t>Hawk kit "V" seals            Ø16 NHPD 150bar</t>
  </si>
  <si>
    <t>FR</t>
  </si>
  <si>
    <t>DE</t>
  </si>
  <si>
    <t>DA1</t>
  </si>
  <si>
    <t>I</t>
  </si>
  <si>
    <t>II</t>
  </si>
  <si>
    <t>III</t>
  </si>
  <si>
    <t>IV</t>
  </si>
  <si>
    <t>V</t>
  </si>
  <si>
    <t>VII</t>
  </si>
  <si>
    <t>VI</t>
  </si>
  <si>
    <t>DA2</t>
  </si>
  <si>
    <t>DA3</t>
  </si>
  <si>
    <t>DA4</t>
  </si>
  <si>
    <t>DP1</t>
  </si>
  <si>
    <t>DP2</t>
  </si>
  <si>
    <t>DP3</t>
  </si>
  <si>
    <t>DP4</t>
  </si>
  <si>
    <t>DP5</t>
  </si>
  <si>
    <t>DP6</t>
  </si>
  <si>
    <t>Tekening bij pomp</t>
  </si>
  <si>
    <t>PR1</t>
  </si>
  <si>
    <t>PR2</t>
  </si>
  <si>
    <t>PR3</t>
  </si>
  <si>
    <t>Pompkop compleet</t>
  </si>
  <si>
    <t>Afdichting compleet</t>
  </si>
  <si>
    <t>Zuigerafdichtingen</t>
  </si>
  <si>
    <t>HA1</t>
  </si>
  <si>
    <t>HA2</t>
  </si>
  <si>
    <t>HA3</t>
  </si>
  <si>
    <t>HA4</t>
  </si>
  <si>
    <t>HA5</t>
  </si>
  <si>
    <t>HA6</t>
  </si>
  <si>
    <t>Danfoss PAHT3,2  3,0 kW IE3(W)  7,0l 100bar 400V 50Hz 2p</t>
  </si>
  <si>
    <t>Danfoss PAHT70 15,0 kW  IE3(W) 60,3l 125bar 400V 50Hz 6p</t>
  </si>
  <si>
    <t>Hawk XLTI5015 15,0 kW IE3(O)   50,0l 150 bar 400V 50Hz 4p</t>
  </si>
  <si>
    <t>Hawk NHDP8512   1,5kW IE3(W)    6,8l 118 bar 480V 60Hz 6p</t>
  </si>
  <si>
    <t>Hawk NHDP1012   3,0kW IE3(W)   12,0l 120 bar 480V 60Hz 4p</t>
  </si>
  <si>
    <t>NHDP1012</t>
  </si>
  <si>
    <t>Hawk hogedrukpomp NHDP1012R   1450rpm 10,0 ltr/min - 120 bar</t>
  </si>
  <si>
    <t>NHDP1012R</t>
  </si>
  <si>
    <t>1.904-621.0</t>
  </si>
  <si>
    <t>Hawk HD set NMT1220R  4,0kW    12,5l 1440/min 4p 170 bar IE2</t>
  </si>
  <si>
    <t>NMT1220R</t>
  </si>
  <si>
    <t>Danfoss PAH 2-6.3             cylinder barrel kit</t>
  </si>
  <si>
    <t>Danfoss PAH 10-12.5           cylinder barrel kit</t>
  </si>
  <si>
    <t>Danfoss PAH 20-32             cylinder barrel kit</t>
  </si>
  <si>
    <t>Danfoss PAH 50-100            cylinder barrel kit</t>
  </si>
  <si>
    <t>Danfoss PAHT 2-6.3            cylinder barrel kit</t>
  </si>
  <si>
    <t>Danfoss PAHT 10-12.5          cylinder barrel kit</t>
  </si>
  <si>
    <t>Danfoss PAHT 20-32            cylinder barrel kit</t>
  </si>
  <si>
    <t>Kolom1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</si>
</sst>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rial"/>
      <family val="2"/>
      <scheme val="minor"/>
    </font>
    <font>
      <sz val="10"/>
      <color indexed="8"/>
      <name val="Arial"/>
      <family val="2"/>
    </font>
    <font>
      <b/>
      <sz val="9"/>
      <color indexed="81"/>
      <name val="Tahoma"/>
      <family val="2"/>
    </font>
    <font>
      <sz val="9"/>
      <color indexed="81"/>
      <name val="Tahoma"/>
      <family val="2"/>
    </font>
    <font>
      <u/>
      <sz val="11"/>
      <color theme="10"/>
      <name val="Arial"/>
      <family val="2"/>
      <scheme val="minor"/>
    </font>
    <font>
      <sz val="11"/>
      <color theme="1"/>
      <name val="Arial"/>
      <family val="2"/>
    </font>
    <font>
      <b/>
      <sz val="11"/>
      <color theme="1"/>
      <name val="Arial"/>
      <family val="2"/>
    </font>
    <font>
      <b/>
      <sz val="12"/>
      <color theme="1"/>
      <name val="Arial"/>
      <family val="2"/>
    </font>
    <font>
      <b/>
      <u/>
      <sz val="18"/>
      <color theme="1"/>
      <name val="Arial"/>
      <family val="2"/>
    </font>
    <font>
      <sz val="7"/>
      <color theme="1"/>
      <name val="Arial"/>
      <family val="2"/>
    </font>
    <font>
      <sz val="11"/>
      <color theme="0"/>
      <name val="Arial"/>
      <family val="2"/>
    </font>
    <font>
      <u/>
      <sz val="11"/>
      <color theme="10"/>
      <name val="Arial"/>
      <family val="2"/>
    </font>
    <font>
      <b/>
      <sz val="11"/>
      <color theme="1"/>
      <name val="Cambria"/>
      <family val="1"/>
    </font>
    <font>
      <sz val="11"/>
      <color theme="1"/>
      <name val="Cambria"/>
      <family val="1"/>
    </font>
    <font>
      <sz val="8"/>
      <color theme="5"/>
      <name val="Arial"/>
      <family val="2"/>
    </font>
    <font>
      <b/>
      <u/>
      <sz val="11"/>
      <color theme="1"/>
      <name val="Arial"/>
      <family val="2"/>
    </font>
    <font>
      <sz val="8"/>
      <name val="Arial"/>
      <family val="2"/>
      <scheme val="minor"/>
    </font>
  </fonts>
  <fills count="20">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8" tint="-0.249977111117893"/>
        <bgColor indexed="64"/>
      </patternFill>
    </fill>
    <fill>
      <patternFill patternType="solid">
        <fgColor theme="7" tint="0.39997558519241921"/>
        <bgColor indexed="64"/>
      </patternFill>
    </fill>
    <fill>
      <patternFill patternType="solid">
        <fgColor theme="9" tint="-0.249977111117893"/>
        <bgColor indexed="64"/>
      </patternFill>
    </fill>
    <fill>
      <patternFill patternType="solid">
        <fgColor theme="5" tint="-0.249977111117893"/>
        <bgColor indexed="64"/>
      </patternFill>
    </fill>
    <fill>
      <patternFill patternType="solid">
        <fgColor theme="3" tint="0.59999389629810485"/>
        <bgColor indexed="64"/>
      </patternFill>
    </fill>
    <fill>
      <patternFill patternType="solid">
        <fgColor theme="4" tint="-0.249977111117893"/>
        <bgColor indexed="64"/>
      </patternFill>
    </fill>
    <fill>
      <patternFill patternType="solid">
        <fgColor rgb="FF92D050"/>
        <bgColor indexed="64"/>
      </patternFill>
    </fill>
    <fill>
      <patternFill patternType="solid">
        <fgColor rgb="FFFFC000"/>
        <bgColor indexed="64"/>
      </patternFill>
    </fill>
    <fill>
      <patternFill patternType="solid">
        <fgColor theme="2"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5" tint="0.79998168889431442"/>
        <bgColor indexed="64"/>
      </patternFill>
    </fill>
    <fill>
      <patternFill patternType="solid">
        <fgColor theme="5"/>
        <bgColor indexed="64"/>
      </patternFill>
    </fill>
    <fill>
      <patternFill patternType="solid">
        <fgColor theme="9"/>
        <bgColor indexed="64"/>
      </patternFill>
    </fill>
  </fills>
  <borders count="8">
    <border>
      <left/>
      <right/>
      <top/>
      <bottom/>
      <diagonal/>
    </border>
    <border>
      <left/>
      <right/>
      <top/>
      <bottom style="double">
        <color indexed="64"/>
      </bottom>
      <diagonal/>
    </border>
    <border>
      <left/>
      <right/>
      <top/>
      <bottom style="mediumDashDot">
        <color auto="1"/>
      </bottom>
      <diagonal/>
    </border>
    <border>
      <left/>
      <right/>
      <top style="mediumDashDot">
        <color auto="1"/>
      </top>
      <bottom/>
      <diagonal/>
    </border>
    <border>
      <left/>
      <right/>
      <top/>
      <bottom style="thick">
        <color rgb="FFFF0000"/>
      </bottom>
      <diagonal/>
    </border>
    <border>
      <left/>
      <right/>
      <top/>
      <bottom style="double">
        <color theme="5"/>
      </bottom>
      <diagonal/>
    </border>
    <border>
      <left/>
      <right/>
      <top/>
      <bottom style="double">
        <color theme="7"/>
      </bottom>
      <diagonal/>
    </border>
    <border>
      <left/>
      <right/>
      <top/>
      <bottom style="double">
        <color rgb="FFFFC000"/>
      </bottom>
      <diagonal/>
    </border>
  </borders>
  <cellStyleXfs count="2">
    <xf numFmtId="0" fontId="0" fillId="0" borderId="0"/>
    <xf numFmtId="0" fontId="4" fillId="0" borderId="0" applyNumberFormat="0" applyFill="0" applyBorder="0" applyAlignment="0" applyProtection="0"/>
  </cellStyleXfs>
  <cellXfs count="98">
    <xf numFmtId="0" fontId="0" fillId="0" borderId="0" xfId="0"/>
    <xf numFmtId="49" fontId="0" fillId="0" borderId="0" xfId="0" applyNumberFormat="1" applyAlignment="1">
      <alignment vertical="top"/>
    </xf>
    <xf numFmtId="0" fontId="0" fillId="0" borderId="0" xfId="0" applyAlignment="1">
      <alignment vertical="top"/>
    </xf>
    <xf numFmtId="0" fontId="1" fillId="0" borderId="0" xfId="0" applyFont="1" applyAlignment="1">
      <alignment vertical="top"/>
    </xf>
    <xf numFmtId="0" fontId="0" fillId="2" borderId="0" xfId="0" applyFill="1" applyAlignment="1">
      <alignment vertical="top"/>
    </xf>
    <xf numFmtId="49" fontId="1" fillId="0" borderId="0" xfId="0" applyNumberFormat="1" applyFont="1" applyAlignment="1">
      <alignment vertical="top"/>
    </xf>
    <xf numFmtId="0" fontId="0" fillId="3" borderId="0" xfId="0" applyFill="1" applyAlignment="1">
      <alignment vertical="top"/>
    </xf>
    <xf numFmtId="49" fontId="0" fillId="4" borderId="0" xfId="0" applyNumberFormat="1" applyFill="1" applyAlignment="1">
      <alignment vertical="top"/>
    </xf>
    <xf numFmtId="0" fontId="1" fillId="4" borderId="0" xfId="0" applyFont="1" applyFill="1" applyAlignment="1">
      <alignment vertical="top"/>
    </xf>
    <xf numFmtId="0" fontId="0" fillId="4" borderId="0" xfId="0" applyFill="1" applyAlignment="1">
      <alignment vertical="top"/>
    </xf>
    <xf numFmtId="49" fontId="0" fillId="2" borderId="0" xfId="0" applyNumberFormat="1" applyFill="1" applyAlignment="1">
      <alignment vertical="top"/>
    </xf>
    <xf numFmtId="49" fontId="0" fillId="5" borderId="0" xfId="0" applyNumberFormat="1" applyFill="1" applyAlignment="1">
      <alignment vertical="top"/>
    </xf>
    <xf numFmtId="0" fontId="0" fillId="5" borderId="0" xfId="0" applyFill="1" applyAlignment="1">
      <alignment vertical="top"/>
    </xf>
    <xf numFmtId="0" fontId="1" fillId="6" borderId="0" xfId="0" applyFont="1" applyFill="1" applyAlignment="1">
      <alignment vertical="top"/>
    </xf>
    <xf numFmtId="0" fontId="0" fillId="7" borderId="0" xfId="0" applyFill="1" applyAlignment="1">
      <alignment vertical="top"/>
    </xf>
    <xf numFmtId="0" fontId="1" fillId="7" borderId="0" xfId="0" applyFont="1" applyFill="1" applyAlignment="1">
      <alignment vertical="top"/>
    </xf>
    <xf numFmtId="49" fontId="0" fillId="8" borderId="0" xfId="0" applyNumberFormat="1" applyFill="1" applyAlignment="1">
      <alignment vertical="top"/>
    </xf>
    <xf numFmtId="0" fontId="0" fillId="8" borderId="0" xfId="0" applyFill="1" applyAlignment="1">
      <alignment vertical="top"/>
    </xf>
    <xf numFmtId="0" fontId="1" fillId="8" borderId="0" xfId="0" applyFont="1" applyFill="1" applyAlignment="1">
      <alignment vertical="top"/>
    </xf>
    <xf numFmtId="49" fontId="1" fillId="9" borderId="0" xfId="0" applyNumberFormat="1" applyFont="1" applyFill="1" applyAlignment="1">
      <alignment vertical="top"/>
    </xf>
    <xf numFmtId="0" fontId="0" fillId="9" borderId="0" xfId="0" applyFill="1" applyAlignment="1">
      <alignment vertical="top"/>
    </xf>
    <xf numFmtId="0" fontId="1" fillId="9" borderId="0" xfId="0" applyFont="1" applyFill="1" applyAlignment="1">
      <alignment vertical="top"/>
    </xf>
    <xf numFmtId="49" fontId="0" fillId="10" borderId="0" xfId="0" applyNumberFormat="1" applyFill="1" applyAlignment="1">
      <alignment vertical="top"/>
    </xf>
    <xf numFmtId="0" fontId="0" fillId="10" borderId="0" xfId="0" applyFill="1" applyAlignment="1">
      <alignment vertical="top"/>
    </xf>
    <xf numFmtId="0" fontId="1" fillId="10" borderId="0" xfId="0" applyFont="1" applyFill="1" applyAlignment="1">
      <alignment vertical="top"/>
    </xf>
    <xf numFmtId="49" fontId="0" fillId="11" borderId="0" xfId="0" applyNumberFormat="1" applyFill="1" applyAlignment="1">
      <alignment vertical="top"/>
    </xf>
    <xf numFmtId="0" fontId="0" fillId="11" borderId="0" xfId="0" applyFill="1" applyAlignment="1">
      <alignment vertical="top"/>
    </xf>
    <xf numFmtId="0" fontId="1" fillId="11" borderId="0" xfId="0" applyFont="1" applyFill="1" applyAlignment="1">
      <alignment vertical="top"/>
    </xf>
    <xf numFmtId="49" fontId="1" fillId="11" borderId="0" xfId="0" applyNumberFormat="1" applyFont="1" applyFill="1" applyAlignment="1">
      <alignment vertical="top"/>
    </xf>
    <xf numFmtId="49" fontId="0" fillId="12" borderId="0" xfId="0" applyNumberFormat="1" applyFill="1" applyAlignment="1">
      <alignment vertical="top"/>
    </xf>
    <xf numFmtId="0" fontId="0" fillId="12" borderId="0" xfId="0" applyFill="1" applyAlignment="1">
      <alignment vertical="top"/>
    </xf>
    <xf numFmtId="49" fontId="1" fillId="12" borderId="0" xfId="0" applyNumberFormat="1" applyFont="1" applyFill="1" applyAlignment="1">
      <alignment vertical="top"/>
    </xf>
    <xf numFmtId="49" fontId="0" fillId="13" borderId="0" xfId="0" applyNumberFormat="1" applyFill="1" applyAlignment="1">
      <alignment vertical="top"/>
    </xf>
    <xf numFmtId="0" fontId="0" fillId="13" borderId="0" xfId="0" applyFill="1" applyAlignment="1">
      <alignment vertical="top"/>
    </xf>
    <xf numFmtId="0" fontId="0" fillId="15" borderId="0" xfId="0" applyFill="1"/>
    <xf numFmtId="0" fontId="0" fillId="15" borderId="0" xfId="0" applyFill="1" applyAlignment="1">
      <alignment vertical="top"/>
    </xf>
    <xf numFmtId="0" fontId="0" fillId="0" borderId="2" xfId="0" applyBorder="1"/>
    <xf numFmtId="0" fontId="0" fillId="0" borderId="2" xfId="0" applyBorder="1" applyAlignment="1">
      <alignment vertical="top"/>
    </xf>
    <xf numFmtId="0" fontId="0" fillId="2" borderId="2" xfId="0" applyFill="1" applyBorder="1" applyAlignment="1">
      <alignment vertical="top"/>
    </xf>
    <xf numFmtId="49" fontId="0" fillId="5" borderId="2" xfId="0" applyNumberFormat="1" applyFill="1" applyBorder="1" applyAlignment="1">
      <alignment vertical="top"/>
    </xf>
    <xf numFmtId="0" fontId="0" fillId="5" borderId="2" xfId="0" applyFill="1" applyBorder="1" applyAlignment="1">
      <alignment vertical="top"/>
    </xf>
    <xf numFmtId="0" fontId="0" fillId="0" borderId="3" xfId="0" applyBorder="1"/>
    <xf numFmtId="0" fontId="0" fillId="0" borderId="3" xfId="0" applyBorder="1" applyAlignment="1">
      <alignment vertical="top"/>
    </xf>
    <xf numFmtId="49" fontId="0" fillId="0" borderId="3" xfId="0" applyNumberFormat="1" applyBorder="1" applyAlignment="1">
      <alignment vertical="top"/>
    </xf>
    <xf numFmtId="0" fontId="0" fillId="2" borderId="3" xfId="0" applyFill="1" applyBorder="1" applyAlignment="1">
      <alignment vertical="top"/>
    </xf>
    <xf numFmtId="0" fontId="1" fillId="0" borderId="3" xfId="0" applyFont="1" applyBorder="1" applyAlignment="1">
      <alignment vertical="top"/>
    </xf>
    <xf numFmtId="49" fontId="1" fillId="9" borderId="2" xfId="0" applyNumberFormat="1" applyFont="1" applyFill="1" applyBorder="1" applyAlignment="1">
      <alignment vertical="top"/>
    </xf>
    <xf numFmtId="0" fontId="1" fillId="0" borderId="2" xfId="0" applyFont="1" applyBorder="1" applyAlignment="1">
      <alignment vertical="top"/>
    </xf>
    <xf numFmtId="0" fontId="0" fillId="9" borderId="2" xfId="0" applyFill="1" applyBorder="1" applyAlignment="1">
      <alignment vertical="top"/>
    </xf>
    <xf numFmtId="0" fontId="0" fillId="0" borderId="1" xfId="0" applyBorder="1"/>
    <xf numFmtId="0" fontId="0" fillId="15" borderId="2" xfId="0" applyFill="1" applyBorder="1" applyAlignment="1">
      <alignment vertical="top"/>
    </xf>
    <xf numFmtId="0" fontId="0" fillId="15" borderId="3" xfId="0" applyFill="1" applyBorder="1" applyAlignment="1">
      <alignment vertical="top"/>
    </xf>
    <xf numFmtId="0" fontId="0" fillId="0" borderId="0" xfId="0" quotePrefix="1"/>
    <xf numFmtId="0" fontId="4" fillId="16" borderId="0" xfId="1" applyFill="1"/>
    <xf numFmtId="0" fontId="0" fillId="13" borderId="0" xfId="0" applyFill="1"/>
    <xf numFmtId="0" fontId="0" fillId="2" borderId="0" xfId="0" applyFill="1"/>
    <xf numFmtId="0" fontId="0" fillId="17" borderId="0" xfId="0" applyFill="1"/>
    <xf numFmtId="0" fontId="0" fillId="17" borderId="0" xfId="0" applyFill="1" applyAlignment="1">
      <alignment vertical="top"/>
    </xf>
    <xf numFmtId="0" fontId="0" fillId="17" borderId="1" xfId="0" applyFill="1" applyBorder="1" applyAlignment="1">
      <alignment vertical="top"/>
    </xf>
    <xf numFmtId="0" fontId="5" fillId="16" borderId="0" xfId="0" applyFont="1" applyFill="1"/>
    <xf numFmtId="0" fontId="6" fillId="16" borderId="0" xfId="0" applyFont="1" applyFill="1" applyAlignment="1">
      <alignment horizontal="right"/>
    </xf>
    <xf numFmtId="0" fontId="5" fillId="16" borderId="0" xfId="0" applyFont="1" applyFill="1" applyAlignment="1">
      <alignment horizontal="right"/>
    </xf>
    <xf numFmtId="0" fontId="7" fillId="16" borderId="0" xfId="0" applyFont="1" applyFill="1"/>
    <xf numFmtId="0" fontId="8" fillId="16" borderId="0" xfId="0" applyFont="1" applyFill="1"/>
    <xf numFmtId="0" fontId="9" fillId="16" borderId="0" xfId="0" applyFont="1" applyFill="1" applyAlignment="1">
      <alignment horizontal="right" vertical="top"/>
    </xf>
    <xf numFmtId="0" fontId="6" fillId="16" borderId="0" xfId="0" applyFont="1" applyFill="1"/>
    <xf numFmtId="0" fontId="5" fillId="16" borderId="0" xfId="0" applyFont="1" applyFill="1" applyAlignment="1">
      <alignment horizontal="center"/>
    </xf>
    <xf numFmtId="0" fontId="5" fillId="16" borderId="0" xfId="0" applyFont="1" applyFill="1" applyAlignment="1">
      <alignment horizontal="left"/>
    </xf>
    <xf numFmtId="0" fontId="10" fillId="16" borderId="0" xfId="0" applyFont="1" applyFill="1"/>
    <xf numFmtId="0" fontId="11" fillId="16" borderId="0" xfId="1" applyFont="1" applyFill="1"/>
    <xf numFmtId="0" fontId="12" fillId="16" borderId="0" xfId="0" applyFont="1" applyFill="1" applyAlignment="1">
      <alignment horizontal="left" indent="2"/>
    </xf>
    <xf numFmtId="0" fontId="13" fillId="16" borderId="0" xfId="0" applyFont="1" applyFill="1"/>
    <xf numFmtId="0" fontId="14" fillId="16" borderId="0" xfId="0" applyFont="1" applyFill="1"/>
    <xf numFmtId="0" fontId="5" fillId="19" borderId="0" xfId="0" applyFont="1" applyFill="1" applyProtection="1">
      <protection locked="0"/>
    </xf>
    <xf numFmtId="0" fontId="15" fillId="16" borderId="0" xfId="0" applyFont="1" applyFill="1"/>
    <xf numFmtId="0" fontId="0" fillId="4" borderId="0" xfId="0" applyFill="1"/>
    <xf numFmtId="0" fontId="5" fillId="16" borderId="0" xfId="0" applyFont="1" applyFill="1" applyAlignment="1">
      <alignment vertical="center"/>
    </xf>
    <xf numFmtId="0" fontId="0" fillId="0" borderId="4" xfId="0" applyBorder="1"/>
    <xf numFmtId="0" fontId="0" fillId="0" borderId="4" xfId="0" applyBorder="1" applyAlignment="1">
      <alignment vertical="top"/>
    </xf>
    <xf numFmtId="0" fontId="0" fillId="15" borderId="4" xfId="0" applyFill="1" applyBorder="1"/>
    <xf numFmtId="0" fontId="0" fillId="0" borderId="4" xfId="0" quotePrefix="1" applyBorder="1"/>
    <xf numFmtId="0" fontId="0" fillId="0" borderId="5" xfId="0" applyBorder="1"/>
    <xf numFmtId="0" fontId="0" fillId="0" borderId="5" xfId="0" applyBorder="1" applyAlignment="1">
      <alignment vertical="top"/>
    </xf>
    <xf numFmtId="0" fontId="0" fillId="15" borderId="5" xfId="0" applyFill="1" applyBorder="1" applyAlignment="1">
      <alignment vertical="top"/>
    </xf>
    <xf numFmtId="0" fontId="0" fillId="2" borderId="5" xfId="0" applyFill="1" applyBorder="1" applyAlignment="1">
      <alignment vertical="top"/>
    </xf>
    <xf numFmtId="49" fontId="0" fillId="14" borderId="5" xfId="0" applyNumberFormat="1" applyFill="1" applyBorder="1" applyAlignment="1">
      <alignment vertical="top"/>
    </xf>
    <xf numFmtId="0" fontId="0" fillId="14" borderId="5" xfId="0" applyFill="1" applyBorder="1" applyAlignment="1">
      <alignment vertical="top"/>
    </xf>
    <xf numFmtId="0" fontId="1" fillId="14" borderId="5" xfId="0" applyFont="1" applyFill="1" applyBorder="1" applyAlignment="1">
      <alignment vertical="top"/>
    </xf>
    <xf numFmtId="0" fontId="0" fillId="0" borderId="6" xfId="0" applyBorder="1"/>
    <xf numFmtId="0" fontId="0" fillId="0" borderId="6" xfId="0" applyBorder="1" applyAlignment="1">
      <alignment vertical="top"/>
    </xf>
    <xf numFmtId="0" fontId="0" fillId="15" borderId="6" xfId="0" applyFill="1" applyBorder="1"/>
    <xf numFmtId="0" fontId="0" fillId="0" borderId="7" xfId="0" applyBorder="1"/>
    <xf numFmtId="0" fontId="0" fillId="0" borderId="7" xfId="0" applyBorder="1" applyAlignment="1">
      <alignment vertical="top"/>
    </xf>
    <xf numFmtId="0" fontId="0" fillId="15" borderId="7" xfId="0" applyFill="1" applyBorder="1"/>
    <xf numFmtId="0" fontId="10" fillId="18" borderId="0" xfId="0" applyFont="1" applyFill="1" applyAlignment="1" applyProtection="1">
      <alignment horizontal="left"/>
      <protection locked="0"/>
    </xf>
    <xf numFmtId="0" fontId="5" fillId="16" borderId="0" xfId="0" applyFont="1" applyFill="1" applyAlignment="1">
      <alignment horizontal="center" vertical="center"/>
    </xf>
    <xf numFmtId="0" fontId="6" fillId="16" borderId="0" xfId="0" applyFont="1" applyFill="1" applyAlignment="1">
      <alignment horizontal="center" wrapText="1"/>
    </xf>
    <xf numFmtId="0" fontId="0" fillId="2" borderId="0" xfId="0" applyFill="1" applyAlignment="1">
      <alignment horizontal="center"/>
    </xf>
  </cellXfs>
  <cellStyles count="2">
    <cellStyle name="Hyperlink" xfId="1" builtinId="8"/>
    <cellStyle name="Standaard" xfId="0" builtinId="0"/>
  </cellStyles>
  <dxfs count="13">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patternType="solid">
          <fgColor indexed="64"/>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Structure" Target="richData/rdrichvaluestructure.xml"/><Relationship Id="rId18"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 Target="richData/rdrichvalue.xml"/><Relationship Id="rId17" Type="http://schemas.microsoft.com/office/2017/06/relationships/rdSupportingPropertyBag" Target="richData/rdsupportingpropertybag.xml"/><Relationship Id="rId2" Type="http://schemas.openxmlformats.org/officeDocument/2006/relationships/worksheet" Target="worksheets/sheet2.xml"/><Relationship Id="rId16" Type="http://schemas.microsoft.com/office/2017/06/relationships/rdSupportingPropertyBagStructure" Target="richData/rdsupportingpropertybagstructure.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22/10/relationships/richValueRel" Target="richData/richValueRel.xml"/><Relationship Id="rId5" Type="http://schemas.openxmlformats.org/officeDocument/2006/relationships/worksheet" Target="worksheets/sheet5.xml"/><Relationship Id="rId15" Type="http://schemas.microsoft.com/office/2017/06/relationships/richStyles" Target="richData/richStyles.xml"/><Relationship Id="rId10" Type="http://schemas.microsoft.com/office/2020/07/relationships/rdRichValueWebImage" Target="richData/rdRichValueWebImage.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 Id="rId14" Type="http://schemas.microsoft.com/office/2017/06/relationships/rdArray" Target="richData/rdarray.xml"/></Relationships>
</file>

<file path=xl/drawings/_rels/drawing1.xml.rels><?xml version="1.0" encoding="UTF-8" standalone="yes"?>
<Relationships xmlns="http://schemas.openxmlformats.org/package/2006/relationships"><Relationship Id="rId1" Type="http://schemas.openxmlformats.org/officeDocument/2006/relationships/image" Target="../media/image42.png"/></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1</xdr:row>
      <xdr:rowOff>19050</xdr:rowOff>
    </xdr:from>
    <xdr:to>
      <xdr:col>3</xdr:col>
      <xdr:colOff>664333</xdr:colOff>
      <xdr:row>5</xdr:row>
      <xdr:rowOff>142567</xdr:rowOff>
    </xdr:to>
    <xdr:pic>
      <xdr:nvPicPr>
        <xdr:cNvPr id="3" name="Afbeelding 2">
          <a:extLst>
            <a:ext uri="{FF2B5EF4-FFF2-40B4-BE49-F238E27FC236}">
              <a16:creationId xmlns:a16="http://schemas.microsoft.com/office/drawing/2014/main" id="{6D585CD1-FD4A-410B-8FD3-ED2860F71267}"/>
            </a:ext>
          </a:extLst>
        </xdr:cNvPr>
        <xdr:cNvPicPr>
          <a:picLocks noChangeAspect="1"/>
        </xdr:cNvPicPr>
      </xdr:nvPicPr>
      <xdr:blipFill>
        <a:blip xmlns:r="http://schemas.openxmlformats.org/officeDocument/2006/relationships" r:embed="rId1"/>
        <a:stretch>
          <a:fillRect/>
        </a:stretch>
      </xdr:blipFill>
      <xdr:spPr>
        <a:xfrm>
          <a:off x="666750" y="209550"/>
          <a:ext cx="2883658" cy="847417"/>
        </a:xfrm>
        <a:prstGeom prst="rect">
          <a:avLst/>
        </a:prstGeom>
      </xdr:spPr>
    </xdr:pic>
    <xdr:clientData/>
  </xdr:twoCellAnchor>
</xdr:wsDr>
</file>

<file path=xl/richData/_rels/rdRichValueWebImage.xml.rels><?xml version="1.0" encoding="UTF-8" standalone="yes"?>
<Relationships xmlns="http://schemas.openxmlformats.org/package/2006/relationships"><Relationship Id="rId8" Type="http://schemas.openxmlformats.org/officeDocument/2006/relationships/hyperlink" Target="https://www.bing.com/images/search?form=xlimg&amp;q=France" TargetMode="External"/><Relationship Id="rId3" Type="http://schemas.openxmlformats.org/officeDocument/2006/relationships/image" Target="../media/image1.1a33b5115bfc290abc8869de29ebd567"/><Relationship Id="rId7" Type="http://schemas.openxmlformats.org/officeDocument/2006/relationships/hyperlink" Target="https://www.bing.com/th?id=OSK.IJoB2IAflCzjheZJfaz5mfzEWw5jRcoWEgDQz1yU2Yk&amp;qlt=95" TargetMode="External"/><Relationship Id="rId12" Type="http://schemas.openxmlformats.org/officeDocument/2006/relationships/image" Target="../media/image4.7"/><Relationship Id="rId2" Type="http://schemas.openxmlformats.org/officeDocument/2006/relationships/hyperlink" Target="https://www.bing.com/images/search?form=xlimg&amp;q=United%20Kingdom" TargetMode="External"/><Relationship Id="rId1" Type="http://schemas.openxmlformats.org/officeDocument/2006/relationships/hyperlink" Target="https://www.bing.com/th?id=OSK.1a33b5115bfc290abc8869de29ebd567&amp;qlt=95" TargetMode="External"/><Relationship Id="rId6" Type="http://schemas.openxmlformats.org/officeDocument/2006/relationships/image" Target="../media/image2.8p2k5lHoxkLkVFhhRavwz0TU1HJcwyyrphMGrCfxYiE"/><Relationship Id="rId11" Type="http://schemas.openxmlformats.org/officeDocument/2006/relationships/hyperlink" Target="https://www.bing.com/images/search?form=xlimg&amp;q=Germany" TargetMode="External"/><Relationship Id="rId5" Type="http://schemas.openxmlformats.org/officeDocument/2006/relationships/hyperlink" Target="https://www.bing.com/images/search?form=xlimg&amp;q=Netherlands" TargetMode="External"/><Relationship Id="rId10" Type="http://schemas.openxmlformats.org/officeDocument/2006/relationships/hyperlink" Target="https://www.bing.com/th?id=OSK.7_iYqjXftHmThTCYlh51zbqPoNnoe4Qk7UaH59Ba1Z0&amp;qlt=95" TargetMode="External"/><Relationship Id="rId4" Type="http://schemas.openxmlformats.org/officeDocument/2006/relationships/hyperlink" Target="https://www.bing.com/th?id=OSK.8p2k5lHoxkLkVFhhRavwz0TU1HJcwyyrphMGrCfxYiE&amp;qlt=95" TargetMode="External"/><Relationship Id="rId9" Type="http://schemas.openxmlformats.org/officeDocument/2006/relationships/image" Target="../media/image3.IJoB2IAflCzjheZJfaz5mfzEWw5jRcoWEgDQz1yU2Yk"/></Relationships>
</file>

<file path=xl/richData/_rels/richValueRel.xml.rels><?xml version="1.0" encoding="UTF-8" standalone="yes"?>
<Relationships xmlns="http://schemas.openxmlformats.org/package/2006/relationships"><Relationship Id="rId8" Type="http://schemas.openxmlformats.org/officeDocument/2006/relationships/image" Target="../media/image12.jpeg"/><Relationship Id="rId13" Type="http://schemas.openxmlformats.org/officeDocument/2006/relationships/image" Target="../media/image17.png"/><Relationship Id="rId18" Type="http://schemas.openxmlformats.org/officeDocument/2006/relationships/image" Target="../media/image22.jpeg"/><Relationship Id="rId26" Type="http://schemas.openxmlformats.org/officeDocument/2006/relationships/image" Target="../media/image30.jpeg"/><Relationship Id="rId3" Type="http://schemas.openxmlformats.org/officeDocument/2006/relationships/image" Target="../media/image7.png"/><Relationship Id="rId21" Type="http://schemas.openxmlformats.org/officeDocument/2006/relationships/image" Target="../media/image25.png"/><Relationship Id="rId34" Type="http://schemas.openxmlformats.org/officeDocument/2006/relationships/image" Target="../media/image38.png"/><Relationship Id="rId7" Type="http://schemas.openxmlformats.org/officeDocument/2006/relationships/image" Target="../media/image11.png"/><Relationship Id="rId12" Type="http://schemas.openxmlformats.org/officeDocument/2006/relationships/image" Target="../media/image16.jpeg"/><Relationship Id="rId17" Type="http://schemas.openxmlformats.org/officeDocument/2006/relationships/image" Target="../media/image21.png"/><Relationship Id="rId25" Type="http://schemas.openxmlformats.org/officeDocument/2006/relationships/image" Target="../media/image29.png"/><Relationship Id="rId33" Type="http://schemas.openxmlformats.org/officeDocument/2006/relationships/image" Target="../media/image37.png"/><Relationship Id="rId2" Type="http://schemas.openxmlformats.org/officeDocument/2006/relationships/image" Target="../media/image6.jpeg"/><Relationship Id="rId16" Type="http://schemas.openxmlformats.org/officeDocument/2006/relationships/image" Target="../media/image20.jpeg"/><Relationship Id="rId20" Type="http://schemas.openxmlformats.org/officeDocument/2006/relationships/image" Target="../media/image24.jpeg"/><Relationship Id="rId29" Type="http://schemas.openxmlformats.org/officeDocument/2006/relationships/image" Target="../media/image33.png"/><Relationship Id="rId1" Type="http://schemas.openxmlformats.org/officeDocument/2006/relationships/image" Target="../media/image5.png"/><Relationship Id="rId6" Type="http://schemas.openxmlformats.org/officeDocument/2006/relationships/image" Target="../media/image10.jpeg"/><Relationship Id="rId11" Type="http://schemas.openxmlformats.org/officeDocument/2006/relationships/image" Target="../media/image15.png"/><Relationship Id="rId24" Type="http://schemas.openxmlformats.org/officeDocument/2006/relationships/image" Target="../media/image28.jpeg"/><Relationship Id="rId32" Type="http://schemas.openxmlformats.org/officeDocument/2006/relationships/image" Target="../media/image36.png"/><Relationship Id="rId37" Type="http://schemas.openxmlformats.org/officeDocument/2006/relationships/image" Target="../media/image41.png"/><Relationship Id="rId5" Type="http://schemas.openxmlformats.org/officeDocument/2006/relationships/image" Target="../media/image9.png"/><Relationship Id="rId15" Type="http://schemas.openxmlformats.org/officeDocument/2006/relationships/image" Target="../media/image19.png"/><Relationship Id="rId23" Type="http://schemas.openxmlformats.org/officeDocument/2006/relationships/image" Target="../media/image27.png"/><Relationship Id="rId28" Type="http://schemas.openxmlformats.org/officeDocument/2006/relationships/image" Target="../media/image32.jpeg"/><Relationship Id="rId36" Type="http://schemas.openxmlformats.org/officeDocument/2006/relationships/image" Target="../media/image40.png"/><Relationship Id="rId10" Type="http://schemas.openxmlformats.org/officeDocument/2006/relationships/image" Target="../media/image14.jpeg"/><Relationship Id="rId19" Type="http://schemas.openxmlformats.org/officeDocument/2006/relationships/image" Target="../media/image23.png"/><Relationship Id="rId31" Type="http://schemas.openxmlformats.org/officeDocument/2006/relationships/image" Target="../media/image35.png"/><Relationship Id="rId4" Type="http://schemas.openxmlformats.org/officeDocument/2006/relationships/image" Target="../media/image8.jpeg"/><Relationship Id="rId9" Type="http://schemas.openxmlformats.org/officeDocument/2006/relationships/image" Target="../media/image13.png"/><Relationship Id="rId14" Type="http://schemas.openxmlformats.org/officeDocument/2006/relationships/image" Target="../media/image18.jpeg"/><Relationship Id="rId22" Type="http://schemas.openxmlformats.org/officeDocument/2006/relationships/image" Target="../media/image26.jpeg"/><Relationship Id="rId27" Type="http://schemas.openxmlformats.org/officeDocument/2006/relationships/image" Target="../media/image31.png"/><Relationship Id="rId30" Type="http://schemas.openxmlformats.org/officeDocument/2006/relationships/image" Target="../media/image34.png"/><Relationship Id="rId35" Type="http://schemas.openxmlformats.org/officeDocument/2006/relationships/image" Target="../media/image39.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linkedentity2">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cvi">
          <flag name="ShowInCardView" value="0"/>
          <flag name="ShowInDotNotation" value="0"/>
          <flag name="ShowInAutoComplete" value="0"/>
          <flag name="ExcludeFromCalcComparison" value="1"/>
        </key>
      </keyFlags>
    </type>
    <type name="_linkedentity2core">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DotNotation"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DataRetrievedTime">
          <flag name="ShowInCardView" value="0"/>
          <flag name="ShowInDotNotation" value="0"/>
          <flag name="ShowInAutoComplete" value="0"/>
          <flag name="ExcludeFromCalcComparison" value="1"/>
        </key>
        <key name="%EntityDomainIdString">
          <flag name="ShowInCardView" value="0"/>
          <flag name="ShowInDotNotation" value="0"/>
          <flag name="ShowInAutoComplete" value="0"/>
        </key>
        <key name="%InfoToolTipLabelNames">
          <flag name="ShowInCardView" value="0"/>
          <flag name="ShowInDotNotation" value="0"/>
          <flag name="ShowInAutoComplete" value="0"/>
        </key>
        <key name="%InfoToolTipLabelValues">
          <flag name="ShowInCardView" value="0"/>
          <flag name="ShowInDotNotation" value="0"/>
          <flag name="ShowInAutoComplete" value="0"/>
        </key>
        <key name="%InfoToolTipLabelValuesType">
          <flag name="ShowInCardView" value="0"/>
          <flag name="ShowInDotNotation" value="0"/>
          <flag name="ShowInAutoComplete" value="0"/>
        </key>
        <key name="%DataProviderString">
          <flag name="ShowInCardView" value="0"/>
          <flag name="ShowInDotNotation" value="0"/>
          <flag name="ShowInAutoComplete" value="0"/>
        </key>
        <key name="%ClassificationId">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 name="_webimage">
      <keyFlags>
        <key name="WebImageIdentifier">
          <flag name="ShowInCardView" value="0"/>
        </key>
      </keyFlags>
    </type>
  </types>
</rvTypesInfo>
</file>

<file path=xl/richData/rdRichValueWebImage.xml><?xml version="1.0" encoding="utf-8"?>
<webImagesSrd xmlns="http://schemas.microsoft.com/office/spreadsheetml/2020/richdatawebimage" xmlns:r="http://schemas.openxmlformats.org/officeDocument/2006/relationships">
  <webImageSrd>
    <address r:id="rId1"/>
    <moreImagesAddress r:id="rId2"/>
    <blip r:id="rId3"/>
  </webImageSrd>
  <webImageSrd>
    <address r:id="rId4"/>
    <moreImagesAddress r:id="rId5"/>
    <blip r:id="rId6"/>
  </webImageSrd>
  <webImageSrd>
    <address r:id="rId7"/>
    <moreImagesAddress r:id="rId8"/>
    <blip r:id="rId9"/>
  </webImageSrd>
  <webImageSrd>
    <address r:id="rId10"/>
    <moreImagesAddress r:id="rId11"/>
    <blip r:id="rId12"/>
  </webImageSrd>
</webImagesSrd>
</file>

<file path=xl/richData/rdarray.xml><?xml version="1.0" encoding="utf-8"?>
<arrayData xmlns="http://schemas.microsoft.com/office/spreadsheetml/2017/richdata2" count="16">
  <a r="2">
    <v t="r">58</v>
    <v t="r">59</v>
  </a>
  <a r="1">
    <v t="s">Dutch language</v>
  </a>
  <a r="14">
    <v t="r">78</v>
    <v t="r">79</v>
    <v t="r">80</v>
    <v t="r">81</v>
    <v t="r">82</v>
    <v t="r">83</v>
    <v t="r">84</v>
    <v t="r">85</v>
    <v t="r">86</v>
    <v t="r">87</v>
    <v t="r">88</v>
    <v t="r">89</v>
    <v t="r">90</v>
    <v t="r">91</v>
  </a>
  <a r="1">
    <v t="s">Atlantic Time Zone</v>
  </a>
  <a r="2">
    <v t="r">120</v>
    <v t="r">121</v>
  </a>
  <a r="1">
    <v t="s">English language</v>
  </a>
  <a r="4">
    <v t="r">140</v>
    <v t="r">141</v>
    <v t="r">142</v>
    <v t="r">143</v>
  </a>
  <a r="2">
    <v t="s">Greenwich Mean Time</v>
    <v t="s">Western European Time</v>
  </a>
  <a r="2">
    <v t="r">172</v>
    <v t="r">173</v>
  </a>
  <a r="1">
    <v t="s">French language</v>
  </a>
  <a r="25">
    <v t="r">192</v>
    <v t="r">193</v>
    <v t="r">194</v>
    <v t="r">195</v>
    <v t="r">196</v>
    <v t="r">197</v>
    <v t="r">198</v>
    <v t="r">199</v>
    <v t="r">200</v>
    <v t="r">201</v>
    <v t="r">202</v>
    <v t="r">203</v>
    <v t="r">204</v>
    <v t="r">205</v>
    <v t="r">206</v>
    <v t="r">207</v>
    <v t="r">208</v>
    <v t="r">209</v>
    <v t="r">210</v>
    <v t="r">211</v>
    <v t="r">212</v>
    <v t="r">213</v>
    <v t="r">214</v>
    <v t="r">215</v>
    <v t="r">216</v>
  </a>
  <a r="1">
    <v t="s">Central European Time</v>
  </a>
  <a r="2">
    <v t="r">244</v>
    <v t="r">245</v>
  </a>
  <a r="1">
    <v t="s">German language</v>
  </a>
  <a r="15">
    <v t="r">263</v>
    <v t="r">264</v>
    <v t="r">231</v>
    <v t="r">265</v>
    <v t="r">266</v>
    <v t="r">267</v>
    <v t="r">268</v>
    <v t="r">269</v>
    <v t="r">270</v>
    <v t="r">271</v>
    <v t="r">272</v>
    <v t="r">273</v>
    <v t="r">274</v>
    <v t="r">275</v>
    <v t="r">276</v>
  </a>
  <a r="2">
    <v t="s">UTC+02:00</v>
    <v t="s">UTC+01:00</v>
  </a>
</arrayData>
</file>

<file path=xl/richData/rdrichvalue.xml><?xml version="1.0" encoding="utf-8"?>
<rvData xmlns="http://schemas.microsoft.com/office/spreadsheetml/2017/richdata" count="285">
  <rv s="0">
    <v>0</v>
    <v>0</v>
    <v>1</v>
    <v>4</v>
    <v>0</v>
    <v>Image of United Kingdom</v>
  </rv>
  <rv s="1">
    <v>0</v>
    <v>5</v>
  </rv>
  <rv s="1">
    <v>1</v>
    <v>5</v>
  </rv>
  <rv s="1">
    <v>2</v>
    <v>5</v>
  </rv>
  <rv s="1">
    <v>3</v>
    <v>5</v>
  </rv>
  <rv s="1">
    <v>4</v>
    <v>5</v>
  </rv>
  <rv s="1">
    <v>5</v>
    <v>5</v>
  </rv>
  <rv s="1">
    <v>6</v>
    <v>5</v>
  </rv>
  <rv s="1">
    <v>7</v>
    <v>5</v>
  </rv>
  <rv s="1">
    <v>8</v>
    <v>5</v>
  </rv>
  <rv s="1">
    <v>9</v>
    <v>5</v>
  </rv>
  <rv s="1">
    <v>10</v>
    <v>5</v>
  </rv>
  <rv s="1">
    <v>11</v>
    <v>5</v>
  </rv>
  <rv s="1">
    <v>12</v>
    <v>5</v>
  </rv>
  <rv s="1">
    <v>13</v>
    <v>5</v>
  </rv>
  <rv s="1">
    <v>14</v>
    <v>5</v>
  </rv>
  <rv s="1">
    <v>15</v>
    <v>5</v>
  </rv>
  <rv s="1">
    <v>16</v>
    <v>5</v>
  </rv>
  <rv s="1">
    <v>17</v>
    <v>5</v>
  </rv>
  <rv s="1">
    <v>18</v>
    <v>5</v>
  </rv>
  <rv s="1">
    <v>19</v>
    <v>5</v>
  </rv>
  <rv s="1">
    <v>20</v>
    <v>5</v>
  </rv>
  <rv s="1">
    <v>21</v>
    <v>5</v>
  </rv>
  <rv s="1">
    <v>22</v>
    <v>5</v>
  </rv>
  <rv s="1">
    <v>23</v>
    <v>5</v>
  </rv>
  <rv s="1">
    <v>24</v>
    <v>5</v>
  </rv>
  <rv s="1">
    <v>25</v>
    <v>5</v>
  </rv>
  <rv s="1">
    <v>26</v>
    <v>5</v>
  </rv>
  <rv s="1">
    <v>27</v>
    <v>5</v>
  </rv>
  <rv s="1">
    <v>28</v>
    <v>5</v>
  </rv>
  <rv s="1">
    <v>29</v>
    <v>5</v>
  </rv>
  <rv s="1">
    <v>30</v>
    <v>5</v>
  </rv>
  <rv s="1">
    <v>31</v>
    <v>5</v>
  </rv>
  <rv s="1">
    <v>32</v>
    <v>5</v>
  </rv>
  <rv s="1">
    <v>33</v>
    <v>5</v>
  </rv>
  <rv s="1">
    <v>34</v>
    <v>5</v>
  </rv>
  <rv s="1">
    <v>35</v>
    <v>5</v>
  </rv>
  <rv s="1">
    <v>36</v>
    <v>5</v>
  </rv>
  <rv s="2">
    <v>536870912</v>
    <v>Netherlands</v>
    <v>bf5c1a4b-df0b-09dc-dce0-e3fb0c898dd3</v>
    <v>en-US</v>
    <v>Map</v>
  </rv>
  <rv s="3">
    <fb>0.53309587414663095</fb>
    <v>24</v>
  </rv>
  <rv s="3">
    <fb>37378</fb>
    <v>25</v>
  </rv>
  <rv s="3">
    <fb>41000</fb>
    <v>25</v>
  </rv>
  <rv s="3">
    <fb>9.6999999999999993</fb>
    <v>26</v>
  </rv>
  <rv s="3">
    <fb>31</fb>
    <v>27</v>
  </rv>
  <rv s="2">
    <v>536870912</v>
    <v>Amsterdam</v>
    <v>0b840501-8599-9528-5b22-13589caf205a</v>
    <v>en-US</v>
    <v>Map</v>
  </rv>
  <rv s="3">
    <fb>170779.524</fb>
    <v>25</v>
  </rv>
  <rv s="3">
    <fb>115.907994941178</fb>
    <v>28</v>
  </rv>
  <rv s="3">
    <fb>2.6336991024959299E-2</fb>
    <v>24</v>
  </rv>
  <rv s="3">
    <fb>6712.7747582450002</fb>
    <v>25</v>
  </rv>
  <rv s="3">
    <fb>1.59</fb>
    <v>26</v>
  </rv>
  <rv s="3">
    <fb>0.11178391395177099</fb>
    <v>24</v>
  </rv>
  <rv s="3">
    <fb>93.461004609605595</fb>
    <v>29</v>
  </rv>
  <rv s="3">
    <fb>1.68</fb>
    <v>30</v>
  </rv>
  <rv s="3">
    <fb>909070395160.78296</fb>
    <v>31</v>
  </rv>
  <rv s="3">
    <fb>1.0422962</fb>
    <v>24</v>
  </rv>
  <rv s="3">
    <fb>0.84980450000000007</fb>
    <v>24</v>
  </rv>
  <rv s="0">
    <v>1</v>
    <v>0</v>
    <v>4</v>
    <v>7</v>
    <v>0</v>
    <v>Image of Netherlands</v>
  </rv>
  <rv s="3">
    <fb>3.3</fb>
    <v>29</v>
  </rv>
  <rv s="2">
    <v>805306368</v>
    <v>Willem-Alexander of the Netherlands (Monarch)</v>
    <v>70912573-f10f-4d1d-a8f8-220566451e74</v>
    <v>en-US</v>
    <v>Generic</v>
  </rv>
  <rv s="2">
    <v>805306368</v>
    <v>Dick Schoof (Prime minister)</v>
    <v>f233de31-7c15-bae6-4524-fea7e2b4af68</v>
    <v>en-US</v>
    <v>Generic</v>
  </rv>
  <rv s="4">
    <v>0</v>
  </rv>
  <rv s="5">
    <v>https://www.bing.com/search?q=netherlands&amp;form=skydnc</v>
    <v>Learn more on Bing</v>
  </rv>
  <rv s="3">
    <fb>81.760975609756102</fb>
    <v>29</v>
  </rv>
  <rv s="3">
    <fb>1100105440292.49</fb>
    <v>31</v>
  </rv>
  <rv s="3">
    <fb>5</fb>
    <v>29</v>
  </rv>
  <rv s="3">
    <fb>10.29</fb>
    <v>30</v>
  </rv>
  <rv s="4">
    <v>1</v>
  </rv>
  <rv s="3">
    <fb>0.1225176999</fb>
    <v>24</v>
  </rv>
  <rv s="3">
    <fb>3.6053999999999999</fb>
    <v>26</v>
  </rv>
  <rv s="3">
    <fb>17942942</fb>
    <v>25</v>
  </rv>
  <rv s="3">
    <fb>0.223</fb>
    <v>24</v>
  </rv>
  <rv s="3">
    <fb>0.23300000000000001</fb>
    <v>24</v>
  </rv>
  <rv s="3">
    <fb>0.376</fb>
    <v>24</v>
  </rv>
  <rv s="3">
    <fb>3.5000000000000003E-2</fb>
    <v>24</v>
  </rv>
  <rv s="3">
    <fb>8.8000000000000009E-2</fb>
    <v>24</v>
  </rv>
  <rv s="3">
    <fb>0.13800000000000001</fb>
    <v>24</v>
  </rv>
  <rv s="3">
    <fb>0.17499999999999999</fb>
    <v>24</v>
  </rv>
  <rv s="3">
    <fb>0.63619998931884802</fb>
    <v>24</v>
  </rv>
  <rv s="2">
    <v>536870912</v>
    <v>Groningen</v>
    <v>d523b02d-2f28-981e-9282-8f6cddd23d80</v>
    <v>en-US</v>
    <v>Map</v>
  </rv>
  <rv s="2">
    <v>536870912</v>
    <v>Friesland</v>
    <v>d3c60b92-e27c-cc6a-6ef5-f0937e506af0</v>
    <v>en-US</v>
    <v>Map</v>
  </rv>
  <rv s="2">
    <v>536870912</v>
    <v>Gelderland</v>
    <v>47e59e29-1b92-c09c-0310-bba63a79744b</v>
    <v>en-US</v>
    <v>Map</v>
  </rv>
  <rv s="2">
    <v>536870912</v>
    <v>South Holland</v>
    <v>a189b2b4-4c8d-e909-49ed-1b6f571a33c2</v>
    <v>en-US</v>
    <v>Map</v>
  </rv>
  <rv s="2">
    <v>536870912</v>
    <v>North Holland</v>
    <v>1cbd1d08-fab6-2da6-0edd-41aa626502c2</v>
    <v>en-US</v>
    <v>Map</v>
  </rv>
  <rv s="2">
    <v>536870912</v>
    <v>Overijssel</v>
    <v>c80fa63b-8b0d-7117-09f7-f3b063ba8e8c</v>
    <v>en-US</v>
    <v>Map</v>
  </rv>
  <rv s="2">
    <v>536870912</v>
    <v>North Brabant</v>
    <v>67287e9d-748b-ece4-4770-99ec69c94b1a</v>
    <v>en-US</v>
    <v>Map</v>
  </rv>
  <rv s="2">
    <v>536870912</v>
    <v>Limburg</v>
    <v>ba5627ab-eb52-6b56-c39c-399bd1e23825</v>
    <v>en-US</v>
    <v>Map</v>
  </rv>
  <rv s="2">
    <v>536870912</v>
    <v>Flevoland</v>
    <v>994d48a1-a44d-0664-1089-99ddd4d7e63d</v>
    <v>en-US</v>
    <v>Map</v>
  </rv>
  <rv s="2">
    <v>536870912</v>
    <v>Zeeland</v>
    <v>b07124fd-c9f8-1712-1bd3-030b62afdd3d</v>
    <v>en-US</v>
    <v>Map</v>
  </rv>
  <rv s="2">
    <v>536870912</v>
    <v>Drenthe</v>
    <v>598e815b-602f-15c5-256e-a36860ffc830</v>
    <v>en-US</v>
    <v>Map</v>
  </rv>
  <rv s="2">
    <v>536870912</v>
    <v>Utrecht</v>
    <v>555963f7-e818-0e35-b5c8-1a97c8e78ed7</v>
    <v>en-US</v>
    <v>Map</v>
  </rv>
  <rv s="2">
    <v>536870912</v>
    <v>Bonaire</v>
    <v>07f27f8a-d073-328d-927f-a0db18eedf7c</v>
    <v>en-US</v>
    <v>Map</v>
  </rv>
  <rv s="2">
    <v>536870912</v>
    <v>Sint Eustatius</v>
    <v>bd1174e8-c3f5-aee0-f4bd-67475d9dfe98</v>
    <v>en-US</v>
    <v>Map</v>
  </rv>
  <rv s="4">
    <v>2</v>
  </rv>
  <rv s="3">
    <fb>0.230359193787393</fb>
    <v>24</v>
  </rv>
  <rv s="4">
    <v>3</v>
  </rv>
  <rv s="3">
    <fb>0.41200000000000003</fb>
    <v>24</v>
  </rv>
  <rv s="3">
    <fb>3.1960000991821301E-2</fb>
    <v>32</v>
  </rv>
  <rv s="3">
    <fb>15924729</fb>
    <v>25</v>
  </rv>
  <rv s="6">
    <v>#VALUE!</v>
    <v>en-US</v>
    <v>bf5c1a4b-df0b-09dc-dce0-e3fb0c898dd3</v>
    <v>536870912</v>
    <v>1</v>
    <v>18</v>
    <v>19</v>
    <v>Netherlands</v>
    <v>21</v>
    <v>22</v>
    <v>Map</v>
    <v>0</v>
    <v>23</v>
    <v>NL</v>
    <v>39</v>
    <v>40</v>
    <v>41</v>
    <v>42</v>
    <v>43</v>
    <v>44</v>
    <v>45</v>
    <v>46</v>
    <v>47</v>
    <v>EUR</v>
    <v>The Netherlands, informally Holland, is a country in Northwestern Europe, with overseas territories in the Caribbean. It is the largest of the four constituent countries of the Kingdom of the Netherlands. The Netherlands consists of twelve ...</v>
    <v>48</v>
    <v>49</v>
    <v>50</v>
    <v>51</v>
    <v>52</v>
    <v>53</v>
    <v>54</v>
    <v>55</v>
    <v>56</v>
    <v>57</v>
    <v>44</v>
    <v>60</v>
    <v>61</v>
    <v>62</v>
    <v>63</v>
    <v>64</v>
    <v>65</v>
    <v>Netherlands</v>
    <v>Wilhelmus</v>
    <v>66</v>
    <v>Nederland</v>
    <v>67</v>
    <v>68</v>
    <v>69</v>
    <v>70</v>
    <v>71</v>
    <v>72</v>
    <v>73</v>
    <v>74</v>
    <v>75</v>
    <v>76</v>
    <v>77</v>
    <v>92</v>
    <v>93</v>
    <v>94</v>
    <v>95</v>
    <v>96</v>
    <v>Netherlands</v>
    <v>97</v>
    <v>mdp/vdpid/176</v>
  </rv>
  <rv s="0">
    <v>1</v>
    <v>0</v>
    <v>4</v>
    <v>3</v>
    <v>0</v>
    <v>Image of Netherlands</v>
  </rv>
  <rv s="2">
    <v>536870912</v>
    <v>United Kingdom</v>
    <v>b1a5155a-6bb2-4646-8f7c-3e6b3a53c831</v>
    <v>en-US</v>
    <v>Map</v>
  </rv>
  <rv s="3">
    <fb>0.71714878141404492</fb>
    <v>24</v>
  </rv>
  <rv s="3">
    <fb>242495</fb>
    <v>25</v>
  </rv>
  <rv s="3">
    <fb>148000</fb>
    <v>25</v>
  </rv>
  <rv s="3">
    <fb>11</fb>
    <v>26</v>
  </rv>
  <rv s="3">
    <fb>44</fb>
    <v>27</v>
  </rv>
  <rv s="2">
    <v>536870912</v>
    <v>London</v>
    <v>8e0ba7b6-4225-fa8a-6369-1b5294e602a5</v>
    <v>en-US</v>
    <v>Map</v>
  </rv>
  <rv s="3">
    <fb>379024.78700000001</fb>
    <v>25</v>
  </rv>
  <rv s="3">
    <fb>119.622711300166</fb>
    <v>28</v>
  </rv>
  <rv s="3">
    <fb>1.7381046008651101E-2</fb>
    <v>24</v>
  </rv>
  <rv s="3">
    <fb>5129.5277927901998</fb>
    <v>25</v>
  </rv>
  <rv s="3">
    <fb>1.68</fb>
    <v>26</v>
  </rv>
  <rv s="3">
    <fb>0.130657628239573</fb>
    <v>24</v>
  </rv>
  <rv s="3">
    <fb>80.351771267255202</fb>
    <v>29</v>
  </rv>
  <rv s="3">
    <fb>1.46</fb>
    <v>30</v>
  </rv>
  <rv s="3">
    <fb>2827113184695.5801</fb>
    <v>31</v>
  </rv>
  <rv s="3">
    <fb>1.0115456</fb>
    <v>24</v>
  </rv>
  <rv s="3">
    <fb>0.59995569999999998</fb>
    <v>24</v>
  </rv>
  <rv s="0">
    <v>0</v>
    <v>0</v>
    <v>1</v>
    <v>7</v>
    <v>0</v>
    <v>Image of United Kingdom</v>
  </rv>
  <rv s="3">
    <fb>3.6</fb>
    <v>29</v>
  </rv>
  <rv s="2">
    <v>805306368</v>
    <v>Charles III (Monarch)</v>
    <v>afc6f6a9-5b55-9178-3e6f-2c8b6d16ee9c</v>
    <v>en-US</v>
    <v>Generic</v>
  </rv>
  <rv s="2">
    <v>805306368</v>
    <v>Keir Starmer (Prime minister)</v>
    <v>63a6ef59-71fd-db08-08c6-d47d973d47fb</v>
    <v>en-US</v>
    <v>Generic</v>
  </rv>
  <rv s="4">
    <v>4</v>
  </rv>
  <rv s="5">
    <v>https://www.bing.com/search?q=united+kingdom&amp;form=skydnc</v>
    <v>Learn more on Bing</v>
  </rv>
  <rv s="3">
    <fb>81.256097560975604</fb>
    <v>29</v>
  </rv>
  <rv s="3">
    <fb>1868152970000</fb>
    <v>31</v>
  </rv>
  <rv s="3">
    <fb>7</fb>
    <v>29</v>
  </rv>
  <rv s="3">
    <fb>10.130000000000001</fb>
    <v>30</v>
  </rv>
  <rv s="4">
    <v>5</v>
  </rv>
  <rv s="3">
    <fb>0.14794489889999998</fb>
    <v>24</v>
  </rv>
  <rv s="3">
    <fb>2.8117000000000001</fb>
    <v>26</v>
  </rv>
  <rv s="3">
    <fb>66971411</fb>
    <v>25</v>
  </rv>
  <rv s="3">
    <fb>0.22500000000000001</fb>
    <v>24</v>
  </rv>
  <rv s="3">
    <fb>0.26800000000000002</fb>
    <v>24</v>
  </rv>
  <rv s="3">
    <fb>0.42100000000000004</fb>
    <v>24</v>
  </rv>
  <rv s="3">
    <fb>2.7999999999999997E-2</fb>
    <v>24</v>
  </rv>
  <rv s="3">
    <fb>7.0999999999999994E-2</fb>
    <v>24</v>
  </rv>
  <rv s="3">
    <fb>0.11900000000000001</fb>
    <v>24</v>
  </rv>
  <rv s="3">
    <fb>0.16399999999999998</fb>
    <v>24</v>
  </rv>
  <rv s="3">
    <fb>0.62773998260497998</fb>
    <v>24</v>
  </rv>
  <rv s="2">
    <v>536870912</v>
    <v>England</v>
    <v>280d39e8-7217-6863-6980-a8c20c211c89</v>
    <v>en-US</v>
    <v>Map</v>
  </rv>
  <rv s="2">
    <v>536870912</v>
    <v>Wales</v>
    <v>b51b24e1-6afb-d525-d360-f2eb5bf3410b</v>
    <v>en-US</v>
    <v>Map</v>
  </rv>
  <rv s="2">
    <v>536870912</v>
    <v>Scotland</v>
    <v>a0377d96-1a18-f843-65ad-adcbc4acdc69</v>
    <v>en-US</v>
    <v>Map</v>
  </rv>
  <rv s="2">
    <v>536870912</v>
    <v>Northern Ireland</v>
    <v>e4b8bc44-385c-e87b-bb7d-b32328f53502</v>
    <v>en-US</v>
    <v>Map</v>
  </rv>
  <rv s="4">
    <v>6</v>
  </rv>
  <rv s="3">
    <fb>0.255052921600669</fb>
    <v>24</v>
  </rv>
  <rv s="4">
    <v>7</v>
  </rv>
  <rv s="3">
    <fb>0.30599999999999999</fb>
    <v>24</v>
  </rv>
  <rv s="3">
    <fb>3.8510000705719E-2</fb>
    <v>32</v>
  </rv>
  <rv s="3">
    <fb>55908316</fb>
    <v>25</v>
  </rv>
  <rv s="6">
    <v>#VALUE!</v>
    <v>en-US</v>
    <v>b1a5155a-6bb2-4646-8f7c-3e6b3a53c831</v>
    <v>536870912</v>
    <v>1</v>
    <v>36</v>
    <v>19</v>
    <v>United Kingdom</v>
    <v>21</v>
    <v>22</v>
    <v>Map</v>
    <v>0</v>
    <v>37</v>
    <v>GB</v>
    <v>101</v>
    <v>102</v>
    <v>103</v>
    <v>104</v>
    <v>105</v>
    <v>106</v>
    <v>107</v>
    <v>108</v>
    <v>109</v>
    <v>GBP</v>
    <v>The United Kingdom of Great Britain and Northern Ireland, commonly known as the United Kingdom or Britain, is a country in Northwestern Europe, off the coast of the continental mainland. It comprises England, Scotland, Wales, and Northern ...</v>
    <v>110</v>
    <v>111</v>
    <v>112</v>
    <v>113</v>
    <v>114</v>
    <v>115</v>
    <v>116</v>
    <v>117</v>
    <v>118</v>
    <v>119</v>
    <v>106</v>
    <v>122</v>
    <v>123</v>
    <v>124</v>
    <v>125</v>
    <v>126</v>
    <v>127</v>
    <v>United Kingdom</v>
    <v>God Save the King</v>
    <v>128</v>
    <v>United Kingdom of Great Britain and Northern Ireland</v>
    <v>129</v>
    <v>130</v>
    <v>131</v>
    <v>132</v>
    <v>133</v>
    <v>134</v>
    <v>135</v>
    <v>136</v>
    <v>137</v>
    <v>138</v>
    <v>139</v>
    <v>144</v>
    <v>145</v>
    <v>146</v>
    <v>147</v>
    <v>148</v>
    <v>United Kingdom</v>
    <v>149</v>
    <v>mdp/vdpid/242</v>
  </rv>
  <rv s="0">
    <v>0</v>
    <v>0</v>
    <v>1</v>
    <v>3</v>
    <v>0</v>
    <v>Image of United Kingdom</v>
  </rv>
  <rv s="2">
    <v>536870912</v>
    <v>France</v>
    <v>c7bfe2de-4f82-e23c-ae42-8544b5b5c0ea</v>
    <v>en-US</v>
    <v>Map</v>
  </rv>
  <rv s="3">
    <fb>0.524475441661716</fb>
    <v>24</v>
  </rv>
  <rv s="3">
    <fb>643801</fb>
    <v>25</v>
  </rv>
  <rv s="3">
    <fb>307000</fb>
    <v>25</v>
  </rv>
  <rv s="3">
    <fb>11.3</fb>
    <v>26</v>
  </rv>
  <rv s="3">
    <fb>33</fb>
    <v>27</v>
  </rv>
  <rv s="2">
    <v>536870912</v>
    <v>Paris</v>
    <v>85584d24-2116-5b98-89f9-5714db931ac6</v>
    <v>en-US</v>
    <v>Map</v>
  </rv>
  <rv s="3">
    <fb>303275.56800000003</fb>
    <v>25</v>
  </rv>
  <rv s="3">
    <fb>110.04856675289</fb>
    <v>28</v>
  </rv>
  <rv s="3">
    <fb>1.1082549228829199E-2</fb>
    <v>24</v>
  </rv>
  <rv s="3">
    <fb>6939.5214736692897</fb>
    <v>25</v>
  </rv>
  <rv s="3">
    <fb>1.88</fb>
    <v>26</v>
  </rv>
  <rv s="3">
    <fb>0.31233278442262596</fb>
    <v>24</v>
  </rv>
  <rv s="3">
    <fb>46.487970872236403</fb>
    <v>29</v>
  </rv>
  <rv s="3">
    <fb>1.39</fb>
    <v>30</v>
  </rv>
  <rv s="3">
    <fb>2715518274227.4502</fb>
    <v>31</v>
  </rv>
  <rv s="3">
    <fb>1.0251076000000001</fb>
    <v>24</v>
  </rv>
  <rv s="3">
    <fb>0.65629000000000004</fb>
    <v>24</v>
  </rv>
  <rv s="0">
    <v>2</v>
    <v>0</v>
    <v>39</v>
    <v>7</v>
    <v>0</v>
    <v>Image of France</v>
  </rv>
  <rv s="3">
    <fb>3.4</fb>
    <v>29</v>
  </rv>
  <rv s="2">
    <v>805306368</v>
    <v>Emmanuel Macron (President)</v>
    <v>35be5a56-7a78-6352-b158-60da8f84c858</v>
    <v>en-US</v>
    <v>Generic</v>
  </rv>
  <rv s="2">
    <v>805306368</v>
    <v>François Bayrou (Prime minister)</v>
    <v>901a2dc7-aad0-c6da-f219-c2d7def8acba</v>
    <v>en-US</v>
    <v>Generic</v>
  </rv>
  <rv s="4">
    <v>8</v>
  </rv>
  <rv s="5">
    <v>https://www.bing.com/search?q=france&amp;form=skydnc</v>
    <v>Learn more on Bing</v>
  </rv>
  <rv s="3">
    <fb>82.526829268292701</fb>
    <v>29</v>
  </rv>
  <rv s="3">
    <fb>2365950236659.3599</fb>
    <v>31</v>
  </rv>
  <rv s="3">
    <fb>8</fb>
    <v>29</v>
  </rv>
  <rv s="3">
    <fb>11.16</fb>
    <v>30</v>
  </rv>
  <rv s="4">
    <v>9</v>
  </rv>
  <rv s="3">
    <fb>6.7968269799999995E-2</fb>
    <v>24</v>
  </rv>
  <rv s="3">
    <fb>3.2671999999999999</fb>
    <v>26</v>
  </rv>
  <rv s="3">
    <fb>67749632</fb>
    <v>25</v>
  </rv>
  <rv s="3">
    <fb>0.21899999999999997</fb>
    <v>24</v>
  </rv>
  <rv s="3">
    <fb>0.25800000000000001</fb>
    <v>24</v>
  </rv>
  <rv s="3">
    <fb>0.4</fb>
    <v>24</v>
  </rv>
  <rv s="3">
    <fb>3.2000000000000001E-2</fb>
    <v>24</v>
  </rv>
  <rv s="3">
    <fb>8.1000000000000003E-2</fb>
    <v>24</v>
  </rv>
  <rv s="3">
    <fb>0.13</fb>
    <v>24</v>
  </rv>
  <rv s="3">
    <fb>0.16899999999999998</fb>
    <v>24</v>
  </rv>
  <rv s="3">
    <fb>0.55125999450683605</fb>
    <v>24</v>
  </rv>
  <rv s="2">
    <v>536870912</v>
    <v>Brittany</v>
    <v>809fb739-638d-2499-95bd-c8e5b10153ee</v>
    <v>en-US</v>
    <v>Map</v>
  </rv>
  <rv s="2">
    <v>536870912</v>
    <v>Centre-Val de Loire</v>
    <v>6aafd8c4-aba3-0388-62a3-d302e77f40c4</v>
    <v>en-US</v>
    <v>Map</v>
  </rv>
  <rv s="2">
    <v>536870912</v>
    <v>Corsica</v>
    <v>7dae6ff4-03ba-2162-da4b-d4cf544ad43f</v>
    <v>en-US</v>
    <v>Map</v>
  </rv>
  <rv s="2">
    <v>536870912</v>
    <v>Île-de-France</v>
    <v>ba200862-fc37-6d22-3434-c6e709faa507</v>
    <v>en-US</v>
    <v>Map</v>
  </rv>
  <rv s="2">
    <v>536870912</v>
    <v>Pays de la Loire</v>
    <v>a6129a88-a4cd-2b75-1a35-f5d0639f17ae</v>
    <v>en-US</v>
    <v>Map</v>
  </rv>
  <rv s="2">
    <v>536870912</v>
    <v>Provence-Alpes-Côte d'Azur</v>
    <v>66cd1ae3-f633-45f9-93bd-73ca67bffb25</v>
    <v>en-US</v>
    <v>Map</v>
  </rv>
  <rv s="2">
    <v>536870912</v>
    <v>Guadeloupe</v>
    <v>56b80aaa-d840-1a73-13ba-70eb9b61a642</v>
    <v>en-US</v>
    <v>Map</v>
  </rv>
  <rv s="2">
    <v>536870912</v>
    <v>French Guiana</v>
    <v>328feb88-20d1-8674-1574-3ce8cc0bc9e9</v>
    <v>en-US</v>
    <v>Map</v>
  </rv>
  <rv s="2">
    <v>536870912</v>
    <v>Martinique</v>
    <v>f245adef-ee09-9352-e265-2a287e5eadbe</v>
    <v>en-US</v>
    <v>Map</v>
  </rv>
  <rv s="2">
    <v>536870912</v>
    <v>Mayotte</v>
    <v>545cc8bc-c211-076d-ee26-d2ff955eb394</v>
    <v>en-US</v>
    <v>Map</v>
  </rv>
  <rv s="2">
    <v>536870912</v>
    <v>Réunion</v>
    <v>7d1fa0b0-e3d7-d903-d64d-489c03fd0a75</v>
    <v>en-US</v>
    <v>Map</v>
  </rv>
  <rv s="2">
    <v>536870912</v>
    <v>French Polynesia</v>
    <v>340e15d5-6b74-8497-bbfa-4c1f323f5483</v>
    <v>en-US</v>
    <v>Map</v>
  </rv>
  <rv s="2">
    <v>536870912</v>
    <v>French Southern and Antarctic Lands</v>
    <v>b9d52319-44ee-bf16-d95f-72397f26ce4a</v>
    <v>en-US</v>
    <v>Map</v>
  </rv>
  <rv s="2">
    <v>536870912</v>
    <v>New Caledonia</v>
    <v>25b2aeab-b390-d01e-1f7f-90be767bd899</v>
    <v>en-US</v>
    <v>Map</v>
  </rv>
  <rv s="2">
    <v>536870912</v>
    <v>Saint Barthélemy</v>
    <v>5c5081a9-306e-4f05-73a2-32b95a4b8600</v>
    <v>en-US</v>
    <v>Map</v>
  </rv>
  <rv s="2">
    <v>536870912</v>
    <v>Collectivity of Saint Martin</v>
    <v>281a8fb2-1b63-4320-5d31-8f0fb46c4f1a</v>
    <v>en-US</v>
    <v>Map</v>
  </rv>
  <rv s="2">
    <v>536870912</v>
    <v>Saint Pierre and Miquelon</v>
    <v>aa096cf4-a54e-cd44-7204-c28310ca40f4</v>
    <v>en-US</v>
    <v>Map</v>
  </rv>
  <rv s="2">
    <v>536870912</v>
    <v>Wallis and Futuna</v>
    <v>db8aa235-58e4-9e3d-8799-6839f3d35025</v>
    <v>en-US</v>
    <v>Map</v>
  </rv>
  <rv s="2">
    <v>536870912</v>
    <v>Grand Est</v>
    <v>e2f60e84-1701-6d84-e960-ba87138e3631</v>
    <v>en-US</v>
    <v>Map</v>
  </rv>
  <rv s="2">
    <v>536870912</v>
    <v>Nouvelle-Aquitaine</v>
    <v>7955f423-af31-d2e0-f045-b14668178865</v>
    <v>en-US</v>
    <v>Map</v>
  </rv>
  <rv s="2">
    <v>536870912</v>
    <v>Auvergne-Rhône-Alpes</v>
    <v>b53940d0-b739-faf5-78d1-93f189f878c9</v>
    <v>en-US</v>
    <v>Map</v>
  </rv>
  <rv s="2">
    <v>536870912</v>
    <v>Bourgogne-Franche-Comté</v>
    <v>4bc8dff1-8d72-5341-f405-63c7be8c6672</v>
    <v>en-US</v>
    <v>Map</v>
  </rv>
  <rv s="2">
    <v>536870912</v>
    <v>Occitania</v>
    <v>5105d172-dc70-689f-09ab-4163a747508a</v>
    <v>en-US</v>
    <v>Map</v>
  </rv>
  <rv s="2">
    <v>536870912</v>
    <v>Hauts-de-France</v>
    <v>4eb2d0b0-8845-48d0-9343-9ba3e7fe81a0</v>
    <v>en-US</v>
    <v>Map</v>
  </rv>
  <rv s="2">
    <v>536870912</v>
    <v>Clipperton Island</v>
    <v>15fb63fc-f501-7360-7d44-f26d1501209e</v>
    <v>en-US</v>
    <v>Map</v>
  </rv>
  <rv s="4">
    <v>10</v>
  </rv>
  <rv s="3">
    <fb>0.24229980509910898</fb>
    <v>24</v>
  </rv>
  <rv s="4">
    <v>11</v>
  </rv>
  <rv s="3">
    <fb>0.60699999999999998</fb>
    <v>24</v>
  </rv>
  <rv s="3">
    <fb>8.4270000457763714E-2</fb>
    <v>32</v>
  </rv>
  <rv s="3">
    <fb>54123364</fb>
    <v>25</v>
  </rv>
  <rv s="6">
    <v>#VALUE!</v>
    <v>en-US</v>
    <v>c7bfe2de-4f82-e23c-ae42-8544b5b5c0ea</v>
    <v>536870912</v>
    <v>1</v>
    <v>42</v>
    <v>19</v>
    <v>France</v>
    <v>21</v>
    <v>22</v>
    <v>Map</v>
    <v>0</v>
    <v>43</v>
    <v>FR</v>
    <v>153</v>
    <v>154</v>
    <v>155</v>
    <v>156</v>
    <v>157</v>
    <v>158</v>
    <v>159</v>
    <v>160</v>
    <v>161</v>
    <v>EUR</v>
    <v>France, officially the French Republic, is a country located primarily in Western Europe. Its overseas regions and territories include French Guiana in South America, Saint Pierre and Miquelon in the North Atlantic, the French West Indies, and ...</v>
    <v>162</v>
    <v>163</v>
    <v>164</v>
    <v>165</v>
    <v>166</v>
    <v>167</v>
    <v>168</v>
    <v>169</v>
    <v>170</v>
    <v>171</v>
    <v>158</v>
    <v>174</v>
    <v>175</v>
    <v>176</v>
    <v>177</v>
    <v>178</v>
    <v>179</v>
    <v>France</v>
    <v>La Marseillaise</v>
    <v>180</v>
    <v>République française</v>
    <v>181</v>
    <v>182</v>
    <v>183</v>
    <v>184</v>
    <v>185</v>
    <v>186</v>
    <v>187</v>
    <v>188</v>
    <v>189</v>
    <v>190</v>
    <v>191</v>
    <v>217</v>
    <v>218</v>
    <v>219</v>
    <v>220</v>
    <v>221</v>
    <v>France</v>
    <v>222</v>
    <v>mdp/vdpid/84</v>
  </rv>
  <rv s="0">
    <v>2</v>
    <v>0</v>
    <v>39</v>
    <v>3</v>
    <v>0</v>
    <v>Image of France</v>
  </rv>
  <rv s="2">
    <v>536870912</v>
    <v>Germany</v>
    <v>75c62d8e-1449-4e4d-b188-d9e88f878dd9</v>
    <v>en-US</v>
    <v>Map</v>
  </rv>
  <rv s="3">
    <fb>0.47678612319670299</fb>
    <v>24</v>
  </rv>
  <rv s="3">
    <fb>357587.77</fb>
    <v>25</v>
  </rv>
  <rv s="3">
    <fb>180000</fb>
    <v>25</v>
  </rv>
  <rv s="3">
    <fb>9.5</fb>
    <v>26</v>
  </rv>
  <rv s="3">
    <fb>49</fb>
    <v>27</v>
  </rv>
  <rv s="2">
    <v>536870912</v>
    <v>Berlin</v>
    <v>42784943-7c23-7672-5527-06f89b965cdf</v>
    <v>en-US</v>
    <v>Map</v>
  </rv>
  <rv s="3">
    <fb>727972.84</fb>
    <v>25</v>
  </rv>
  <rv s="3">
    <fb>112.854887342124</fb>
    <v>28</v>
  </rv>
  <rv s="3">
    <fb>1.4456670146976E-2</fb>
    <v>24</v>
  </rv>
  <rv s="3">
    <fb>7035.4829747167596</fb>
    <v>25</v>
  </rv>
  <rv s="3">
    <fb>1.56</fb>
    <v>26</v>
  </rv>
  <rv s="3">
    <fb>0.326912067781085</fb>
    <v>24</v>
  </rv>
  <rv s="3">
    <fb>78.862551056754995</fb>
    <v>29</v>
  </rv>
  <rv s="3">
    <fb>3845630030823.52</fb>
    <v>31</v>
  </rv>
  <rv s="3">
    <fb>1.0402236</fb>
    <v>24</v>
  </rv>
  <rv s="3">
    <fb>0.70246649999999999</fb>
    <v>24</v>
  </rv>
  <rv s="0">
    <v>3</v>
    <v>0</v>
    <v>45</v>
    <v>7</v>
    <v>0</v>
    <v>Image of Germany</v>
  </rv>
  <rv s="3">
    <fb>3.1</fb>
    <v>29</v>
  </rv>
  <rv s="2">
    <v>805306368</v>
    <v>Frank-Walter Steinmeier (President)</v>
    <v>a6d595f9-116c-57de-2b35-48e9bde9f83d</v>
    <v>en-US</v>
    <v>Generic</v>
  </rv>
  <rv s="2">
    <v>805306368</v>
    <v>Olaf Scholz (Chancellor)</v>
    <v>d327207b-5560-1fae-17a8-4bc95203ea8e</v>
    <v>en-US</v>
    <v>Generic</v>
  </rv>
  <rv s="4">
    <v>12</v>
  </rv>
  <rv s="5">
    <v>https://www.bing.com/search?q=germany&amp;form=skydnc</v>
    <v>Learn more on Bing</v>
  </rv>
  <rv s="3">
    <fb>80.892682926829295</fb>
    <v>29</v>
  </rv>
  <rv s="3">
    <fb>2098173930000</fb>
    <v>31</v>
  </rv>
  <rv s="3">
    <fb>9.99</fb>
    <v>30</v>
  </rv>
  <rv s="4">
    <v>13</v>
  </rv>
  <rv s="3">
    <fb>0.12528421940000001</fb>
    <v>24</v>
  </rv>
  <rv s="3">
    <fb>4.2488000000000001</fb>
    <v>26</v>
  </rv>
  <rv s="3">
    <fb>84079811</fb>
    <v>25</v>
  </rv>
  <rv s="3">
    <fb>0.22800000000000001</fb>
    <v>24</v>
  </rv>
  <rv s="3">
    <fb>0.24600000000000002</fb>
    <v>24</v>
  </rv>
  <rv s="3">
    <fb>0.39600000000000002</fb>
    <v>24</v>
  </rv>
  <rv s="3">
    <fb>2.8999999999999998E-2</fb>
    <v>24</v>
  </rv>
  <rv s="3">
    <fb>7.5999999999999998E-2</fb>
    <v>24</v>
  </rv>
  <rv s="3">
    <fb>0.128</fb>
    <v>24</v>
  </rv>
  <rv s="3">
    <fb>0.17100000000000001</fb>
    <v>24</v>
  </rv>
  <rv s="3">
    <fb>0.60811000823974604</fb>
    <v>24</v>
  </rv>
  <rv s="2">
    <v>536870912</v>
    <v>Baden-Württemberg</v>
    <v>e4767d1d-15fd-a8bd-1fcd-f8214d3c189f</v>
    <v>en-US</v>
    <v>Map</v>
  </rv>
  <rv s="2">
    <v>536870912</v>
    <v>Bavaria</v>
    <v>e4f7e69f-e1bc-189a-d23d-b2ecee6a88d5</v>
    <v>en-US</v>
    <v>Map</v>
  </rv>
  <rv s="2">
    <v>536870912</v>
    <v>Bremen</v>
    <v>70a6262d-6ded-6a1a-8a3d-e24538d50a05</v>
    <v>en-US</v>
    <v>Map</v>
  </rv>
  <rv s="2">
    <v>536870912</v>
    <v>Hamburg</v>
    <v>0937ec8c-54f7-94c7-d7b8-0ea8c6cfce6f</v>
    <v>en-US</v>
    <v>Map</v>
  </rv>
  <rv s="2">
    <v>536870912</v>
    <v>Mecklenburg-Vorpommern</v>
    <v>b0adc1b4-6fe2-3ad0-81e1-78c9ba53cedb</v>
    <v>en-US</v>
    <v>Map</v>
  </rv>
  <rv s="2">
    <v>536870912</v>
    <v>Lower Saxony</v>
    <v>c91589e2-9db8-e9f2-b60d-1000c3502bc2</v>
    <v>en-US</v>
    <v>Map</v>
  </rv>
  <rv s="2">
    <v>536870912</v>
    <v>North Rhine-Westphalia</v>
    <v>7192ac29-308b-9018-2da7-1d16b5afb233</v>
    <v>en-US</v>
    <v>Map</v>
  </rv>
  <rv s="2">
    <v>536870912</v>
    <v>Rhineland-Palatinate</v>
    <v>b2634da1-26f3-4709-d63d-9f9489a33d9c</v>
    <v>en-US</v>
    <v>Map</v>
  </rv>
  <rv s="2">
    <v>536870912</v>
    <v>Saarland</v>
    <v>077b3058-0078-d492-aee0-52b8d21ee39e</v>
    <v>en-US</v>
    <v>Map</v>
  </rv>
  <rv s="2">
    <v>536870912</v>
    <v>Saxony</v>
    <v>db04ed86-d227-952f-dbae-2881e92d2d0a</v>
    <v>en-US</v>
    <v>Map</v>
  </rv>
  <rv s="2">
    <v>536870912</v>
    <v>Saxony-Anhalt</v>
    <v>6af91c75-020d-7d63-0e2d-ab73f9f73280</v>
    <v>en-US</v>
    <v>Map</v>
  </rv>
  <rv s="2">
    <v>536870912</v>
    <v>Schleswig-Holstein</v>
    <v>6dde426c-96c7-18bd-f4e1-b41b7575557a</v>
    <v>en-US</v>
    <v>Map</v>
  </rv>
  <rv s="2">
    <v>536870912</v>
    <v>Brandenburg</v>
    <v>c841173c-24ae-1249-8be1-c2ff2ec02111</v>
    <v>en-US</v>
    <v>Map</v>
  </rv>
  <rv s="2">
    <v>536870912</v>
    <v>Hesse</v>
    <v>90fbe078-3753-40db-ff12-40aa58e76c5f</v>
    <v>en-US</v>
    <v>Map</v>
  </rv>
  <rv s="4">
    <v>14</v>
  </rv>
  <rv s="3">
    <fb>0.11505903952014901</fb>
    <v>24</v>
  </rv>
  <rv s="4">
    <v>15</v>
  </rv>
  <rv s="3">
    <fb>0.48799999999999999</fb>
    <v>24</v>
  </rv>
  <rv s="3">
    <fb>3.0429999828338602E-2</fb>
    <v>32</v>
  </rv>
  <rv s="3">
    <fb>64324835</fb>
    <v>25</v>
  </rv>
  <rv s="6">
    <v>#VALUE!</v>
    <v>en-US</v>
    <v>75c62d8e-1449-4e4d-b188-d9e88f878dd9</v>
    <v>536870912</v>
    <v>1</v>
    <v>48</v>
    <v>19</v>
    <v>Germany</v>
    <v>21</v>
    <v>22</v>
    <v>Map</v>
    <v>0</v>
    <v>49</v>
    <v>DE</v>
    <v>226</v>
    <v>227</v>
    <v>228</v>
    <v>229</v>
    <v>230</v>
    <v>231</v>
    <v>232</v>
    <v>233</v>
    <v>234</v>
    <v>EUR</v>
    <v>Germany, officially the Federal Republic of Germany, is a country in Central Europe. It lies between the Baltic and North Sea to the north and the Alps to the south. Its sixteen constituent states have a total population of over 82 million in an ...</v>
    <v>235</v>
    <v>236</v>
    <v>237</v>
    <v>238</v>
    <v>166</v>
    <v>239</v>
    <v>240</v>
    <v>241</v>
    <v>242</v>
    <v>243</v>
    <v>231</v>
    <v>246</v>
    <v>247</v>
    <v>248</v>
    <v>249</v>
    <v>126</v>
    <v>250</v>
    <v>Germany</v>
    <v>National Anthem of Germany</v>
    <v>251</v>
    <v>Bundesrepublik Deutschland</v>
    <v>252</v>
    <v>253</v>
    <v>254</v>
    <v>255</v>
    <v>256</v>
    <v>257</v>
    <v>258</v>
    <v>259</v>
    <v>260</v>
    <v>261</v>
    <v>262</v>
    <v>277</v>
    <v>278</v>
    <v>279</v>
    <v>280</v>
    <v>281</v>
    <v>Germany</v>
    <v>282</v>
    <v>mdp/vdpid/94</v>
  </rv>
  <rv s="0">
    <v>3</v>
    <v>0</v>
    <v>45</v>
    <v>3</v>
    <v>0</v>
    <v>Image of Germany</v>
  </rv>
</rvData>
</file>

<file path=xl/richData/rdrichvaluestructure.xml><?xml version="1.0" encoding="utf-8"?>
<rvStructures xmlns="http://schemas.microsoft.com/office/spreadsheetml/2017/richdata" count="7">
  <s t="_webimage">
    <k n="WebImageIdentifier" t="i"/>
    <k n="_Provider" t="spb"/>
    <k n="Attribution" t="spb"/>
    <k n="CalcOrigin" t="i"/>
    <k n="ComputedImage" t="b"/>
    <k n="Text" t="s"/>
  </s>
  <s t="_localImage">
    <k n="_rvRel:LocalImageIdentifier" t="i"/>
    <k n="CalcOrigin" t="i"/>
  </s>
  <s t="_linkedentity2">
    <k n="%EntityServiceId" t="i"/>
    <k n="_DisplayString" t="s"/>
    <k n="%EntityId" t="s"/>
    <k n="%EntityCulture" t="s"/>
    <k n="_Icon" t="s"/>
  </s>
  <s t="_formattednumber">
    <k n="_Format" t="spb"/>
  </s>
  <s t="_array">
    <k n="array" t="a"/>
  </s>
  <s t="_hyperlink">
    <k n="Address" t="s"/>
    <k n="Text"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mage" t="r"/>
    <k n="Infant mortality" t="r"/>
    <k n="Largest city" t="r"/>
    <k n="Leader(s)" t="r"/>
    <k n="LearnMoreOnLink" t="r"/>
    <k n="Life expectancy" t="r"/>
    <k n="Market cap of listed companies" t="r"/>
    <k n="Maternal mortality ratio" t="r"/>
    <k n="Minimum wage"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ime zone(s)" t="r"/>
    <k n="Total tax rate" t="r"/>
    <k n="Unemployment rate" t="r"/>
    <k n="UniqueName" t="s"/>
    <k n="Urban population" t="r"/>
    <k n="VDPID/VSID" t="s"/>
  </s>
</rvStructures>
</file>

<file path=xl/richData/rdsupportingpropertybag.xml><?xml version="1.0" encoding="utf-8"?>
<supportingPropertyBags xmlns="http://schemas.microsoft.com/office/spreadsheetml/2017/richdata2">
  <spbArrays count="1">
    <a count="64">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Minimum wage</v>
      <v t="s">Tax revenue (%)</v>
      <v t="s">Total tax rate</v>
      <v t="s">Unemployment rate</v>
      <v t="s">Market cap of listed companies</v>
      <v t="s">Gross primary education enrollment (%)</v>
      <v t="s">Gross tertiary education enrollment (%)</v>
      <v t="s">Out of pocket health expenditure (%)</v>
      <v t="s">Physicians per thousand</v>
      <v t="s">Armed forces size</v>
      <v t="s">Time zone(s)</v>
      <v t="s">Calling code</v>
      <v t="s">_Flags</v>
      <v t="s">VDPID/VSID</v>
      <v t="s">UniqueName</v>
      <v t="s">_DisplayString</v>
      <v t="s">LearnMoreOnLink</v>
      <v t="s">Image</v>
      <v t="s">Description</v>
    </a>
  </spbArrays>
  <spbData count="50">
    <spb s="0">
      <v>https://www.bing.com</v>
      <v>https://www.bing.com/th?id=Ga%5Cbing_yt.png&amp;w=100&amp;h=40&amp;c=0&amp;pid=0.1</v>
      <v>Powered by Bing</v>
    </spb>
    <spb s="1">
      <v xml:space="preserve">Wikipedia	</v>
      <v xml:space="preserve">CC BY-SA 3.0	</v>
      <v xml:space="preserve">https://en.wikipedia.org/wiki/United_Kingdom	</v>
      <v xml:space="preserve">https://creativecommons.org/licenses/by-sa/3.0	</v>
    </spb>
    <spb s="1">
      <v xml:space="preserve">data.worldbank.org	</v>
      <v xml:space="preserve">	</v>
      <v xml:space="preserve">http://data.worldbank.org/indicator/FP.CPI.TOTL	</v>
      <v xml:space="preserve">	</v>
    </spb>
    <spb s="1">
      <v xml:space="preserve">Wikipedia	Cia	travel.state.gov	</v>
      <v xml:space="preserve">CC-BY-SA			</v>
      <v xml:space="preserve">http://en.wikipedia.org/wiki/Netherlands	https://www.cia.gov/library/publications/the-world-factbook/geos/nl.html?Transportation	https://travel.state.gov/content/travel/en/international-travel/International-Travel-Country-Information-Pages/Netherlands.html	</v>
      <v xml:space="preserve">http://creativecommons.org/licenses/by-sa/3.0/			</v>
    </spb>
    <spb s="1">
      <v xml:space="preserve">Wikipedia	</v>
      <v xml:space="preserve">CC BY-SA 3.0	</v>
      <v xml:space="preserve">https://en.wikipedia.org/wiki/Netherlands	</v>
      <v xml:space="preserve">https://creativecommons.org/licenses/by-sa/3.0	</v>
    </spb>
    <spb s="1">
      <v xml:space="preserve">data.worldbank.org	</v>
      <v xml:space="preserve">	</v>
      <v xml:space="preserve">http://data.worldbank.org/indicator/SP.DYN.CBRT.IN	</v>
      <v xml:space="preserve">	</v>
    </spb>
    <spb s="1">
      <v xml:space="preserve">Wikipedia	</v>
      <v xml:space="preserve">CC-BY-SA	</v>
      <v xml:space="preserve">http://en.wikipedia.org/wiki/Netherlands	</v>
      <v xml:space="preserve">http://creativecommons.org/licenses/by-sa/3.0/	</v>
    </spb>
    <spb s="1">
      <v xml:space="preserve">Cia	</v>
      <v xml:space="preserve">	</v>
      <v xml:space="preserve">https://www.cia.gov/library/publications/the-world-factbook/geos/nl.html?Transportation	</v>
      <v xml:space="preserve">	</v>
    </spb>
    <spb s="1">
      <v xml:space="preserve">data.worldbank.org	</v>
      <v xml:space="preserve">	</v>
      <v xml:space="preserve">http://data.worldbank.org/indicator/SP.DYN.TFRT.IN	</v>
      <v xml:space="preserve">	</v>
    </spb>
    <spb s="1">
      <v xml:space="preserve">data.worldbank.org	</v>
      <v xml:space="preserve">	</v>
      <v xml:space="preserve">http://data.worldbank.org/indicator/SP.DYN.LE00.IN	</v>
      <v xml:space="preserve">	</v>
    </spb>
    <spb s="1">
      <v xml:space="preserve">data.worldbank.org	</v>
      <v xml:space="preserve">	</v>
      <v xml:space="preserve">http://data.worldbank.org/indicator/SP.DYN.IMRT.IN	</v>
      <v xml:space="preserve">	</v>
    </spb>
    <spb s="1">
      <v xml:space="preserve">data.worldbank.org	</v>
      <v xml:space="preserve">	</v>
      <v xml:space="preserve">http://data.worldbank.org/indicator/SP.URB.TOTL	</v>
      <v xml:space="preserve">	</v>
    </spb>
    <spb s="1">
      <v xml:space="preserve">data.worldbank.org	</v>
      <v xml:space="preserve">	</v>
      <v xml:space="preserve">http://data.worldbank.org/indicator/MS.MIL.TOTL.P1	</v>
      <v xml:space="preserve">	</v>
    </spb>
    <spb s="1">
      <v xml:space="preserve">data.worldbank.org	</v>
      <v xml:space="preserve">	</v>
      <v xml:space="preserve">http://data.worldbank.org/indicator/SH.MED.PHYS.ZS	</v>
      <v xml:space="preserve">	</v>
    </spb>
    <spb s="1">
      <v xml:space="preserve">data.worldbank.org	</v>
      <v xml:space="preserve">	</v>
      <v xml:space="preserve">http://data.worldbank.org/indicator/EN.ATM.CO2E.KT	</v>
      <v xml:space="preserve">	</v>
    </spb>
    <spb s="1">
      <v xml:space="preserve">data.worldbank.org	</v>
      <v xml:space="preserve">	</v>
      <v xml:space="preserve">http://data.worldbank.org/indicator/SH.STA.MMRT	</v>
      <v xml:space="preserve">	</v>
    </spb>
    <spb s="1">
      <v xml:space="preserve">data.worldbank.org	</v>
      <v xml:space="preserve">	</v>
      <v xml:space="preserve">http://data.worldbank.org/indicator/EG.USE.ELEC.KH.PC	</v>
      <v xml:space="preserve">	</v>
    </spb>
    <spb s="1">
      <v xml:space="preserve">data.worldbank.org	</v>
      <v xml:space="preserve">	</v>
      <v xml:space="preserve">http://data.worldbank.org/indicator/SL.TLF.CACT.ZS	</v>
      <v xml:space="preserve">	</v>
    </spb>
    <spb s="2">
      <v>2</v>
      <v>3</v>
      <v>4</v>
      <v>4</v>
      <v>5</v>
      <v>4</v>
      <v>4</v>
      <v>4</v>
      <v>6</v>
      <v>4</v>
      <v>4</v>
      <v>6</v>
      <v>4</v>
      <v>4</v>
      <v>7</v>
      <v>8</v>
      <v>3</v>
      <v>7</v>
      <v>9</v>
      <v>4</v>
      <v>7</v>
      <v>10</v>
      <v>11</v>
      <v>12</v>
      <v>7</v>
      <v>7</v>
      <v>4</v>
      <v>7</v>
      <v>13</v>
      <v>14</v>
      <v>15</v>
      <v>16</v>
      <v>7</v>
      <v>3</v>
      <v>7</v>
      <v>7</v>
      <v>7</v>
      <v>7</v>
      <v>7</v>
      <v>7</v>
      <v>7</v>
      <v>7</v>
      <v>7</v>
      <v>7</v>
      <v>17</v>
    </spb>
    <spb s="3">
      <v>0</v>
      <v>Name</v>
      <v>LearnMoreOnLink</v>
    </spb>
    <spb s="4">
      <v>0</v>
      <v>0</v>
      <v>0</v>
    </spb>
    <spb s="5">
      <v>20</v>
      <v>20</v>
      <v>20</v>
    </spb>
    <spb s="6">
      <v>1</v>
      <v>2</v>
    </spb>
    <spb s="7">
      <v>2019</v>
      <v>2019</v>
      <v>square km</v>
      <v>per thousand (2018)</v>
      <v>2024</v>
      <v>2019</v>
      <v>2018</v>
      <v>per liter (2016)</v>
      <v>2019</v>
      <v>years (2018)</v>
      <v>2018</v>
      <v>per thousand (2018)</v>
      <v>2019</v>
      <v>2017</v>
      <v>2016</v>
      <v>2019</v>
      <v>2016</v>
      <v>2017</v>
      <v>kilotons per year (2016)</v>
      <v>deaths per 100,000 (2017)</v>
      <v>kWh (2014)</v>
      <v>2015</v>
      <v>2017</v>
      <v>2017</v>
      <v>2017</v>
      <v>2017</v>
      <v>2017</v>
      <v>2017</v>
      <v>2015</v>
      <v>2017</v>
      <v>2017</v>
      <v>2017</v>
      <v>2017</v>
      <v>2019</v>
    </spb>
    <spb s="8">
      <v>3</v>
    </spb>
    <spb s="8">
      <v>4</v>
    </spb>
    <spb s="8">
      <v>5</v>
    </spb>
    <spb s="8">
      <v>6</v>
    </spb>
    <spb s="8">
      <v>7</v>
    </spb>
    <spb s="8">
      <v>8</v>
    </spb>
    <spb s="8">
      <v>9</v>
    </spb>
    <spb s="8">
      <v>10</v>
    </spb>
    <spb s="8">
      <v>11</v>
    </spb>
    <spb s="1">
      <v xml:space="preserve">Wikipedia	Cia	travel.state.gov	</v>
      <v xml:space="preserve">CC-BY-SA			</v>
      <v xml:space="preserve">http://en.wikipedia.org/wiki/United_Kingdom	https://www.cia.gov/library/publications/the-world-factbook/geos/uk.html?Transportation	https://travel.state.gov/content/travel/en/international-travel/International-Travel-Country-Information-Pages/UnitedKingdom.html?wcmmode=disabled	</v>
      <v xml:space="preserve">http://creativecommons.org/licenses/by-sa/3.0/			</v>
    </spb>
    <spb s="1">
      <v xml:space="preserve">Wikipedia	</v>
      <v xml:space="preserve">CC-BY-SA	</v>
      <v xml:space="preserve">http://en.wikipedia.org/wiki/United_Kingdom	</v>
      <v xml:space="preserve">http://creativecommons.org/licenses/by-sa/3.0/	</v>
    </spb>
    <spb s="1">
      <v xml:space="preserve">Cia	</v>
      <v xml:space="preserve">	</v>
      <v xml:space="preserve">https://www.cia.gov/library/publications/the-world-factbook/geos/uk.html?Transportation	</v>
      <v xml:space="preserve">	</v>
    </spb>
    <spb s="2">
      <v>2</v>
      <v>33</v>
      <v>1</v>
      <v>1</v>
      <v>5</v>
      <v>1</v>
      <v>1</v>
      <v>1</v>
      <v>34</v>
      <v>1</v>
      <v>1</v>
      <v>34</v>
      <v>1</v>
      <v>1</v>
      <v>35</v>
      <v>8</v>
      <v>33</v>
      <v>35</v>
      <v>9</v>
      <v>1</v>
      <v>35</v>
      <v>10</v>
      <v>11</v>
      <v>12</v>
      <v>35</v>
      <v>35</v>
      <v>1</v>
      <v>35</v>
      <v>13</v>
      <v>14</v>
      <v>15</v>
      <v>16</v>
      <v>35</v>
      <v>33</v>
      <v>35</v>
      <v>35</v>
      <v>35</v>
      <v>35</v>
      <v>35</v>
      <v>35</v>
      <v>35</v>
      <v>35</v>
      <v>35</v>
      <v>35</v>
      <v>17</v>
    </spb>
    <spb s="7">
      <v>2019</v>
      <v>2019</v>
      <v>square km</v>
      <v>per thousand (2018)</v>
      <v>2022</v>
      <v>2019</v>
      <v>2018</v>
      <v>per liter (2016)</v>
      <v>2019</v>
      <v>years (2018)</v>
      <v>2018</v>
      <v>per thousand (2018)</v>
      <v>2019</v>
      <v>2017</v>
      <v>2016</v>
      <v>2019</v>
      <v>2016</v>
      <v>2018</v>
      <v>kilotons per year (2016)</v>
      <v>deaths per 100,000 (2017)</v>
      <v>kWh (2014)</v>
      <v>2015</v>
      <v>2008</v>
      <v>2016</v>
      <v>2016</v>
      <v>2016</v>
      <v>2016</v>
      <v>2016</v>
      <v>2015</v>
      <v>2016</v>
      <v>2016</v>
      <v>2017</v>
      <v>2017</v>
      <v>2019</v>
    </spb>
    <spb s="1">
      <v xml:space="preserve">Wikipedia	Cia	travel.state.gov	</v>
      <v xml:space="preserve">CC-BY-SA			</v>
      <v xml:space="preserve">http://en.wikipedia.org/wiki/France	https://www.cia.gov/library/publications/the-world-factbook/geos/fr.html?Transportation	https://travel.state.gov/content/travel/en/international-travel/International-Travel-Country-Information-Pages/Monaco.html	</v>
      <v xml:space="preserve">http://creativecommons.org/licenses/by-sa/3.0/			</v>
    </spb>
    <spb s="1">
      <v xml:space="preserve">Wikipedia	</v>
      <v xml:space="preserve">CC BY-SA 3.0	</v>
      <v xml:space="preserve">https://en.wikipedia.org/wiki/France	</v>
      <v xml:space="preserve">https://creativecommons.org/licenses/by-sa/3.0	</v>
    </spb>
    <spb s="1">
      <v xml:space="preserve">Wikipedia	</v>
      <v xml:space="preserve">CC-BY-SA	</v>
      <v xml:space="preserve">http://en.wikipedia.org/wiki/France	</v>
      <v xml:space="preserve">http://creativecommons.org/licenses/by-sa/3.0/	</v>
    </spb>
    <spb s="1">
      <v xml:space="preserve">Cia	</v>
      <v xml:space="preserve">	</v>
      <v xml:space="preserve">https://www.cia.gov/library/publications/the-world-factbook/geos/fr.html?Transportation	</v>
      <v xml:space="preserve">	</v>
    </spb>
    <spb s="2">
      <v>2</v>
      <v>38</v>
      <v>39</v>
      <v>39</v>
      <v>5</v>
      <v>39</v>
      <v>39</v>
      <v>39</v>
      <v>40</v>
      <v>39</v>
      <v>39</v>
      <v>40</v>
      <v>39</v>
      <v>39</v>
      <v>41</v>
      <v>8</v>
      <v>38</v>
      <v>41</v>
      <v>9</v>
      <v>39</v>
      <v>41</v>
      <v>10</v>
      <v>11</v>
      <v>12</v>
      <v>41</v>
      <v>41</v>
      <v>39</v>
      <v>41</v>
      <v>13</v>
      <v>14</v>
      <v>15</v>
      <v>16</v>
      <v>41</v>
      <v>38</v>
      <v>41</v>
      <v>41</v>
      <v>41</v>
      <v>41</v>
      <v>41</v>
      <v>41</v>
      <v>41</v>
      <v>41</v>
      <v>41</v>
      <v>41</v>
      <v>17</v>
    </spb>
    <spb s="7">
      <v>2019</v>
      <v>2019</v>
      <v>square km</v>
      <v>per thousand (2018)</v>
      <v>2021</v>
      <v>2019</v>
      <v>2018</v>
      <v>per liter (2016)</v>
      <v>2019</v>
      <v>years (2018)</v>
      <v>2018</v>
      <v>per thousand (2018)</v>
      <v>2019</v>
      <v>2017</v>
      <v>2016</v>
      <v>2019</v>
      <v>2016</v>
      <v>2018</v>
      <v>kilotons per year (2014)</v>
      <v>deaths per 100,000 (2017)</v>
      <v>kWh (2014)</v>
      <v>2015</v>
      <v>2018</v>
      <v>2017</v>
      <v>2017</v>
      <v>2017</v>
      <v>2017</v>
      <v>2017</v>
      <v>2015</v>
      <v>2017</v>
      <v>2017</v>
      <v>2017</v>
      <v>2017</v>
      <v>2019</v>
    </spb>
    <spb s="1">
      <v xml:space="preserve">Wikipedia	Cia	travel.state.gov	</v>
      <v xml:space="preserve">CC-BY-SA			</v>
      <v xml:space="preserve">http://en.wikipedia.org/wiki/Germany	https://www.cia.gov/library/publications/the-world-factbook/geos/gm.html?Transportation	https://travel.state.gov/content/travel/en/international-travel/International-Travel-Country-Information-Pages/Germany.html	</v>
      <v xml:space="preserve">http://creativecommons.org/licenses/by-sa/3.0/			</v>
    </spb>
    <spb s="1">
      <v xml:space="preserve">Wikipedia	</v>
      <v xml:space="preserve">CC BY-SA 3.0	</v>
      <v xml:space="preserve">https://en.wikipedia.org/wiki/Germany	</v>
      <v xml:space="preserve">https://creativecommons.org/licenses/by-sa/3.0	</v>
    </spb>
    <spb s="1">
      <v xml:space="preserve">Wikipedia	</v>
      <v xml:space="preserve">CC-BY-SA	</v>
      <v xml:space="preserve">http://en.wikipedia.org/wiki/Germany	</v>
      <v xml:space="preserve">http://creativecommons.org/licenses/by-sa/3.0/	</v>
    </spb>
    <spb s="1">
      <v xml:space="preserve">Cia	</v>
      <v xml:space="preserve">	</v>
      <v xml:space="preserve">https://www.cia.gov/library/publications/the-world-factbook/geos/gm.html?Transportation	</v>
      <v xml:space="preserve">	</v>
    </spb>
    <spb s="2">
      <v>2</v>
      <v>44</v>
      <v>45</v>
      <v>45</v>
      <v>5</v>
      <v>45</v>
      <v>45</v>
      <v>45</v>
      <v>46</v>
      <v>45</v>
      <v>45</v>
      <v>46</v>
      <v>45</v>
      <v>45</v>
      <v>47</v>
      <v>8</v>
      <v>44</v>
      <v>47</v>
      <v>9</v>
      <v>45</v>
      <v>47</v>
      <v>10</v>
      <v>11</v>
      <v>12</v>
      <v>47</v>
      <v>47</v>
      <v>45</v>
      <v>47</v>
      <v>13</v>
      <v>14</v>
      <v>15</v>
      <v>16</v>
      <v>47</v>
      <v>44</v>
      <v>47</v>
      <v>47</v>
      <v>47</v>
      <v>47</v>
      <v>47</v>
      <v>47</v>
      <v>47</v>
      <v>47</v>
      <v>47</v>
      <v>47</v>
      <v>17</v>
    </spb>
    <spb s="7">
      <v>2019</v>
      <v>2019</v>
      <v>square km</v>
      <v>per thousand (2018)</v>
      <v>2022</v>
      <v>2019</v>
      <v>2018</v>
      <v>per liter (2016)</v>
      <v>2019</v>
      <v>years (2018)</v>
      <v>2018</v>
      <v>per thousand (2018)</v>
      <v>2019</v>
      <v>2017</v>
      <v>2016</v>
      <v>2019</v>
      <v>2016</v>
      <v>2017</v>
      <v>kilotons per year (2016)</v>
      <v>deaths per 100,000 (2017)</v>
      <v>kWh (2014)</v>
      <v>2015</v>
      <v>2019</v>
      <v>2016</v>
      <v>2016</v>
      <v>2016</v>
      <v>2016</v>
      <v>2016</v>
      <v>2015</v>
      <v>2016</v>
      <v>2016</v>
      <v>2017</v>
      <v>2017</v>
      <v>2019</v>
    </spb>
  </spbData>
</supportingPropertyBags>
</file>

<file path=xl/richData/rdsupportingpropertybagstructure.xml><?xml version="1.0" encoding="utf-8"?>
<spbStructures xmlns="http://schemas.microsoft.com/office/spreadsheetml/2017/richdata2" count="9">
  <s>
    <k n="link" t="s"/>
    <k n="logo" t="s"/>
    <k n="name" t="s"/>
  </s>
  <s>
    <k n="SourceText" t="s"/>
    <k n="LicenseText" t="s"/>
    <k n="SourceAddress" t="s"/>
    <k n="LicenseAddress" t="s"/>
  </s>
  <s>
    <k n="CPI" t="spb"/>
    <k n="GDP" t="spb"/>
    <k n="Area" t="spb"/>
    <k n="Name" t="spb"/>
    <k n="Birth rate" t="spb"/>
    <k n="Population" t="spb"/>
    <k n="UniqueName" t="spb"/>
    <k n="Description" t="spb"/>
    <k n="Abbreviation" t="spb"/>
    <k n="Calling code" t="spb"/>
    <k n="Largest city" t="spb"/>
    <k n="Minimum wage" t="spb"/>
    <k n="Currency code" t="spb"/>
    <k n="Official nam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Market cap of listed companies"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
    <k n="^Order" t="spba"/>
    <k n="TitleProperty" t="s"/>
    <k n="SubTitleProperty" t="s"/>
  </s>
  <s>
    <k n="ShowInCardView" t="b"/>
    <k n="ShowInDotNotation" t="b"/>
    <k n="ShowInAutoComplete" t="b"/>
  </s>
  <s>
    <k n="UniqueName" t="spb"/>
    <k n="VDPID/VSID" t="spb"/>
    <k n="LearnMoreOnLink" t="spb"/>
  </s>
  <s>
    <k n="Name" t="i"/>
    <k n="Image" t="i"/>
  </s>
  <s>
    <k n="CPI" t="s"/>
    <k n="GDP" t="s"/>
    <k n="Area" t="s"/>
    <k n="Birth rate" t="s"/>
    <k n="Population" t="s"/>
    <k n="CPI Change (%)" t="s"/>
    <k n="Fertility rate" t="s"/>
    <k n="Gasoline price" t="s"/>
    <k n="Total tax rate" t="s"/>
    <k n="Life expectancy" t="s"/>
    <k n="Tax revenue (%)" t="s"/>
    <k n="Infant mortality" t="s"/>
    <k n="Urban population" t="s"/>
    <k n="Armed forces size" t="s"/>
    <k n="Forested area (%)" t="s"/>
    <k n="Unemployment rate" t="s"/>
    <k n="Agricultural land (%)" t="s"/>
    <k n="Physicians per thousand" t="s"/>
    <k n="Carbon dioxide emissions" t="s"/>
    <k n="Maternal mortality ratio" t="s"/>
    <k n="Electric power consumption" t="s"/>
    <k n="Fossil fuel energy consumption" t="s"/>
    <k n="Market cap of listed companies" t="s"/>
    <k n="Population: Income share third 20%" t="s"/>
    <k n="Population: Income share fourth 20%" t="s"/>
    <k n="Population: Income share lowest 10%" t="s"/>
    <k n="Population: Income share lowest 20%" t="s"/>
    <k n="Population: Income share second 20%" t="s"/>
    <k n="Out of pocket health expenditure (%)" t="s"/>
    <k n="Population: Income share highest 10%" t="s"/>
    <k n="Population: Income share highest 20%" t="s"/>
    <k n="Gross primary education enrollment (%)" t="s"/>
    <k n="Gross tertiary education enrollment (%)" t="s"/>
    <k n="Population: Labor force participation (%)" t="s"/>
  </s>
  <s>
    <k n="_Self" t="i"/>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6">
    <x:dxf>
      <x:numFmt numFmtId="3" formatCode="#,##0"/>
    </x:dxf>
    <x:dxf>
      <x:numFmt numFmtId="0" formatCode="General"/>
    </x:dxf>
    <x:dxf>
      <x:numFmt numFmtId="2" formatCode="0.00"/>
    </x:dxf>
    <x:dxf>
      <x:numFmt numFmtId="14" formatCode="0.00%"/>
    </x:dxf>
    <x:dxf>
      <x:numFmt numFmtId="4" formatCode="#,##0.00"/>
    </x:dxf>
    <x:dxf>
      <x:numFmt numFmtId="1" formatCode="0"/>
    </x:dxf>
  </dxfs>
  <richProperties>
    <rPr n="IsTitleField" t="b"/>
    <rPr n="IsHeroField" t="b"/>
    <rPr n="NumberFormat" t="s"/>
  </richProperties>
  <richStyles>
    <rSty>
      <rpv i="0">1</rpv>
    </rSty>
    <rSty>
      <rpv i="1">1</rpv>
    </rSty>
    <rSty dxfid="3">
      <rpv i="2">0.0%</rpv>
    </rSty>
    <rSty dxfid="0">
      <rpv i="2">#,##0</rpv>
    </rSty>
    <rSty dxfid="2">
      <rpv i="2">0.00</rpv>
    </rSty>
    <rSty dxfid="5">
      <rpv i="2">0</rpv>
    </rSty>
    <rSty dxfid="4">
      <rpv i="2">#,##0.00</rpv>
    </rSty>
    <rSty dxfid="1">
      <rpv i="2">0.0</rpv>
    </rSty>
    <rSty dxfid="1">
      <rpv i="2">_([$$-en-US]* #,##0.00_);_([$$-en-US]* (#,##0.00);_([$$-en-US]* "-"??_);_(@_)</rpv>
    </rSty>
    <rSty dxfid="1">
      <rpv i="2">_([$$-en-US]* #,##0_);_([$$-en-US]* (#,##0);_([$$-en-US]* "-"_);_(@_)</rpv>
    </rSty>
    <rSty dxfid="3"/>
  </richStyles>
</richStyleSheet>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el r:id="rId29"/>
  <rel r:id="rId30"/>
  <rel r:id="rId31"/>
  <rel r:id="rId32"/>
  <rel r:id="rId33"/>
  <rel r:id="rId34"/>
  <rel r:id="rId35"/>
  <rel r:id="rId36"/>
  <rel r:id="rId37"/>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AF6A836-4600-4F6D-A6C6-1DC357307DE7}" name="Tabel1" displayName="Tabel1" ref="B1:F1048565" totalsRowShown="0">
  <autoFilter ref="B1:F1048565" xr:uid="{FAF6A836-4600-4F6D-A6C6-1DC357307DE7}"/>
  <tableColumns count="5">
    <tableColumn id="1" xr3:uid="{1263EEF6-4353-4E2E-8D0A-31FD67E7949A}" name="Artikelnummer"/>
    <tableColumn id="2" xr3:uid="{1A2ED9A5-C38E-4785-B66F-34C293374CD7}" name="Omschrijving"/>
    <tableColumn id="3" xr3:uid="{11490C64-7FF8-43F9-97F6-02188669F8DB}" name="Omschrijving Engels"/>
    <tableColumn id="4" xr3:uid="{1699254C-4344-44EC-ADD1-9406BD6ADDBD}" name="Kolom1" dataDxfId="12"/>
    <tableColumn id="5" xr3:uid="{670175DE-BF88-4D14-9315-96CAD4F17187}" name="Merk"/>
  </tableColumns>
  <tableStyleInfo name="TableStyleMedium2" showFirstColumn="0" showLastColumn="0" showRowStripes="1" showColumnStripes="0"/>
</table>
</file>

<file path=xl/theme/theme1.xml><?xml version="1.0" encoding="utf-8"?>
<a:theme xmlns:a="http://schemas.openxmlformats.org/drawingml/2006/main" name="Thema1">
  <a:themeElements>
    <a:clrScheme name="VDEG_Word">
      <a:dk1>
        <a:sysClr val="windowText" lastClr="000000"/>
      </a:dk1>
      <a:lt1>
        <a:sysClr val="window" lastClr="FFFFFF"/>
      </a:lt1>
      <a:dk2>
        <a:srgbClr val="0F2246"/>
      </a:dk2>
      <a:lt2>
        <a:srgbClr val="EBF0F5"/>
      </a:lt2>
      <a:accent1>
        <a:srgbClr val="0F2246"/>
      </a:accent1>
      <a:accent2>
        <a:srgbClr val="295BDE"/>
      </a:accent2>
      <a:accent3>
        <a:srgbClr val="33C7F5"/>
      </a:accent3>
      <a:accent4>
        <a:srgbClr val="00FF94"/>
      </a:accent4>
      <a:accent5>
        <a:srgbClr val="EBF0F5"/>
      </a:accent5>
      <a:accent6>
        <a:srgbClr val="D1DBE5"/>
      </a:accent6>
      <a:hlink>
        <a:srgbClr val="295BDE"/>
      </a:hlink>
      <a:folHlink>
        <a:srgbClr val="295BDE"/>
      </a:folHlink>
    </a:clrScheme>
    <a:fontScheme name="VDEG_Word">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ales@vanderendegroup.com"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sales@vanderendegroup.com" TargetMode="Externa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BEF3A-D39F-41F7-9D9E-AC830EEDC2AA}">
  <dimension ref="A1:G47"/>
  <sheetViews>
    <sheetView tabSelected="1" zoomScaleNormal="100" workbookViewId="0">
      <selection activeCell="B17" sqref="B17"/>
    </sheetView>
  </sheetViews>
  <sheetFormatPr defaultRowHeight="14.25" x14ac:dyDescent="0.2"/>
  <cols>
    <col min="1" max="1" width="1.875" style="59" customWidth="1"/>
    <col min="2" max="2" width="17.5" style="59" customWidth="1"/>
    <col min="3" max="3" width="12.375" style="59" customWidth="1"/>
    <col min="4" max="4" width="15.25" style="59" customWidth="1"/>
    <col min="5" max="5" width="30.625" style="59" customWidth="1"/>
    <col min="6" max="6" width="5.5" style="59" customWidth="1"/>
    <col min="7" max="7" width="8.25" style="59" customWidth="1"/>
    <col min="8" max="16384" width="9" style="59"/>
  </cols>
  <sheetData>
    <row r="1" spans="1:7" ht="15" x14ac:dyDescent="0.25">
      <c r="E1" s="60" t="str" cm="1">
        <f t="array" ref="E1">_xlfn.IFS($F$1=Hulpblad!$A$2,"Language: ",$F$1=Hulpblad!$A$3,"Taal: ")</f>
        <v xml:space="preserve">Taal: </v>
      </c>
      <c r="F1" s="73" t="s">
        <v>817</v>
      </c>
      <c r="G1" s="61" t="e" cm="1" vm="1">
        <f t="array" aca="1" ref="G1" ca="1">_xlfn.IFS(F1=Hulpblad!A2,Hulpblad!C2,F1=Hulpblad!A3,Hulpblad!C3)</f>
        <v>#VALUE!</v>
      </c>
    </row>
    <row r="2" spans="1:7" x14ac:dyDescent="0.2">
      <c r="A2" s="68" t="s">
        <v>328</v>
      </c>
    </row>
    <row r="3" spans="1:7" x14ac:dyDescent="0.2">
      <c r="A3" s="68" t="s">
        <v>329</v>
      </c>
      <c r="E3" s="95" t="str">
        <f>_xlfn.IFNA(VLOOKUP(Hulpblad!$C$120,Tekeningen!$A$2:$C$20,3,FALSE),"")</f>
        <v/>
      </c>
    </row>
    <row r="4" spans="1:7" x14ac:dyDescent="0.2">
      <c r="A4" s="68" t="s">
        <v>330</v>
      </c>
      <c r="E4" s="95"/>
    </row>
    <row r="5" spans="1:7" x14ac:dyDescent="0.2">
      <c r="E5" s="95"/>
    </row>
    <row r="6" spans="1:7" ht="15" customHeight="1" x14ac:dyDescent="0.2">
      <c r="E6" s="95"/>
      <c r="F6" s="96" t="str" cm="1">
        <f t="array" ref="F6">_xlfn.IFS($F$1=Hulpblad!$A$2,"Artikelnummer pomp of pomp compleet",$F$1=Hulpblad!$A$3,"Part number pump or pump complete")</f>
        <v>Part number pump or pump complete</v>
      </c>
      <c r="G6" s="96"/>
    </row>
    <row r="7" spans="1:7" ht="14.25" customHeight="1" x14ac:dyDescent="0.2">
      <c r="E7" s="95"/>
      <c r="F7" s="96"/>
      <c r="G7" s="96"/>
    </row>
    <row r="8" spans="1:7" ht="15" customHeight="1" x14ac:dyDescent="0.25">
      <c r="B8" s="62"/>
      <c r="C8" s="62"/>
      <c r="D8" s="62"/>
      <c r="E8" s="95"/>
      <c r="F8" s="96"/>
      <c r="G8" s="96"/>
    </row>
    <row r="9" spans="1:7" ht="11.25" customHeight="1" x14ac:dyDescent="0.2">
      <c r="B9" s="72" t="str" cm="1">
        <f t="array" ref="B9">_xlfn.IFS($F$1=Hulpblad!$A$2,Hulpblad!$I$2&amp;Hulpblad!B15,$F$1=Hulpblad!$A$3,Hulpblad!I3&amp;Hulpblad!B15)</f>
        <v xml:space="preserve">Brand : </v>
      </c>
      <c r="C9" s="72" t="str" cm="1">
        <f t="array" ref="C9">_xlfn.IFS($F$1=Hulpblad!$A$2,Hulpblad!$J$2&amp;Hulpblad!$C$15,$F$1=Hulpblad!$A$3,Hulpblad!$J$3&amp;Hulpblad!$C$15)</f>
        <v xml:space="preserve">Series : </v>
      </c>
      <c r="D9" s="72" t="str" cm="1">
        <f t="array" ref="D9">_xlfn.IFS($F$1=Hulpblad!$A$2,Hulpblad!$K$2&amp;Hulpblad!$D$15,$F$1=Hulpblad!$A$3,Hulpblad!$K$3&amp;Hulpblad!$D$15)</f>
        <v xml:space="preserve">Type : </v>
      </c>
      <c r="E9" s="95"/>
      <c r="F9" s="96"/>
      <c r="G9" s="96"/>
    </row>
    <row r="10" spans="1:7" x14ac:dyDescent="0.2">
      <c r="B10" s="73"/>
      <c r="C10" s="73"/>
      <c r="D10" s="73"/>
      <c r="E10" s="95"/>
      <c r="F10" s="94"/>
      <c r="G10" s="94"/>
    </row>
    <row r="11" spans="1:7" ht="23.25" x14ac:dyDescent="0.35">
      <c r="B11" s="63" t="str" cm="1">
        <f t="array" ref="B11">_xlfn.IFS($F$1=Hulpblad!$A$2,"Pompdeel compleet",$F$1=Hulpblad!$A$3,"Pump without motor complete")</f>
        <v>Pump without motor complete</v>
      </c>
      <c r="E11" s="76"/>
      <c r="G11" s="64">
        <f>_xlfn.XLOOKUP($F$10,'HD pompen'!E:E,'HD pompen'!F:F,"Vraag om artikel toe te voegen")</f>
        <v>0</v>
      </c>
    </row>
    <row r="12" spans="1:7" ht="15" x14ac:dyDescent="0.25">
      <c r="B12" s="65" t="str" cm="1">
        <f t="array" ref="B12">_xlfn.IFS($F$1=Hulpblad!$A$2,"Artikelnummer",$F$1=Hulpblad!$A$3,"Part number")</f>
        <v>Part number</v>
      </c>
      <c r="C12" s="65" t="str" cm="1">
        <f t="array" ref="C12">_xlfn.IFS($F$1=Hulpblad!$A$2,"Omschrijving",$F$1=Hulpblad!$A$3,"Description")</f>
        <v>Description</v>
      </c>
    </row>
    <row r="13" spans="1:7" x14ac:dyDescent="0.2">
      <c r="B13" s="67">
        <f>_xlfn.XLOOKUP(D10,'HD pompen'!D:D,'HD pompen'!E:E)</f>
        <v>0</v>
      </c>
      <c r="C13" s="59" t="str">
        <f>_xlfn.IFNA(_xlfn.XLOOKUP(B13,'HD pompen'!E:E,'HD pompen'!F:F),"")</f>
        <v/>
      </c>
    </row>
    <row r="15" spans="1:7" ht="23.25" x14ac:dyDescent="0.35">
      <c r="B15" s="63" t="str" cm="1">
        <f t="array" ref="B15">_xlfn.IFS($F$1=Hulpblad!$A$2,"Onderdelen",$F$1=Hulpblad!$A$3,"Parts")</f>
        <v>Parts</v>
      </c>
    </row>
    <row r="16" spans="1:7" ht="15" x14ac:dyDescent="0.25">
      <c r="B16" s="65" t="str" cm="1">
        <f t="array" ref="B16">_xlfn.IFS($F$1=Hulpblad!$A$2,"Onderdeel",$F$1=Hulpblad!$A$3,"Part")</f>
        <v>Part</v>
      </c>
      <c r="C16" s="65" t="str" cm="1">
        <f t="array" ref="C16">_xlfn.IFS($F$1=Hulpblad!$A$2,"Tekening nr.",$F$1=Hulpblad!$A$3,"Drawing nr.")</f>
        <v>Drawing nr.</v>
      </c>
      <c r="D16" s="65" t="str" cm="1">
        <f t="array" ref="D16">_xlfn.IFS($F$1=Hulpblad!$A$2,"Artikelnummer",$F$1=Hulpblad!$A$3,"Part number")</f>
        <v>Part number</v>
      </c>
      <c r="E16" s="65" t="str" cm="1">
        <f t="array" ref="E16">_xlfn.IFS($F$1=Hulpblad!$A$2,"Omschrijving",$F$1=Hulpblad!$A$3,"Description")</f>
        <v>Description</v>
      </c>
    </row>
    <row r="17" spans="2:7" x14ac:dyDescent="0.2">
      <c r="B17" s="59" t="str" cm="1">
        <f t="array" ref="B17">_xlfn.IFNA(VLOOKUP($B$10,Hulpblad!$A$9:$Y$11,_xlfn.IFS($F$1=Hulpblad!$A$2,2,$F$1=Hulpblad!$A$3,3),FALSE),"?")</f>
        <v>?</v>
      </c>
      <c r="C17" s="70" t="s">
        <v>855</v>
      </c>
      <c r="D17" s="67">
        <f>_xlfn.XLOOKUP($D$10,'HD pompen'!D:D,'HD pompen'!J:J)</f>
        <v>0</v>
      </c>
      <c r="E17" s="59" t="str" cm="1">
        <f t="array" ref="E17">_xlfn.IFNA(VLOOKUP(D17,Onderdelen!B$1:D$1048565,_xlfn.IFS($F$1=Hulpblad!$A$2,2,$F$1=Hulpblad!$A$3,3),FALSE),"")</f>
        <v/>
      </c>
    </row>
    <row r="18" spans="2:7" x14ac:dyDescent="0.2">
      <c r="B18" s="59" t="str" cm="1">
        <f t="array" ref="B18">_xlfn.IFNA(VLOOKUP($B$10,Hulpblad!$A$9:$Y$11,_xlfn.IFS($F$1=Hulpblad!$A$2,5,$F$1=Hulpblad!$A$3,6),FALSE),"?")</f>
        <v>?</v>
      </c>
      <c r="C18" s="70" t="s">
        <v>856</v>
      </c>
      <c r="D18" s="67">
        <f>_xlfn.XLOOKUP($D$10,'HD pompen'!D:D,'HD pompen'!L:L)</f>
        <v>0</v>
      </c>
      <c r="E18" s="59" t="str" cm="1">
        <f t="array" ref="E18">_xlfn.IFNA(VLOOKUP(D18,Onderdelen!B$1:D$1048565,_xlfn.IFS($F$1=Hulpblad!$A$2,2,$F$1=Hulpblad!$A$3,3),FALSE),"")</f>
        <v/>
      </c>
    </row>
    <row r="19" spans="2:7" x14ac:dyDescent="0.2">
      <c r="B19" s="59" t="str" cm="1">
        <f t="array" ref="B19">_xlfn.IFNA(VLOOKUP($B$10,Hulpblad!$A$9:$Y$11,_xlfn.IFS($F$1=Hulpblad!$A$2,8,$F$1=Hulpblad!$A$3,9),FALSE),"?")</f>
        <v>?</v>
      </c>
      <c r="C19" s="70" t="s">
        <v>857</v>
      </c>
      <c r="D19" s="67">
        <f>_xlfn.XLOOKUP($D$10,'HD pompen'!D:D,'HD pompen'!N:N)</f>
        <v>0</v>
      </c>
      <c r="E19" s="59" t="str" cm="1">
        <f t="array" ref="E19">_xlfn.IFNA(VLOOKUP(D19,Onderdelen!B$1:D$1048565,_xlfn.IFS($F$1=Hulpblad!$A$2,2,$F$1=Hulpblad!$A$3,3),FALSE),"")</f>
        <v/>
      </c>
    </row>
    <row r="20" spans="2:7" x14ac:dyDescent="0.2">
      <c r="B20" s="59" t="str" cm="1">
        <f t="array" ref="B20">_xlfn.IFNA(VLOOKUP($B$10,Hulpblad!$A$9:$Y$11,_xlfn.IFS($F$1=Hulpblad!$A$2,11,$F$1=Hulpblad!$A$3,12),FALSE),"?")</f>
        <v>?</v>
      </c>
      <c r="C20" s="70" t="s">
        <v>858</v>
      </c>
      <c r="D20" s="67">
        <f>_xlfn.XLOOKUP($D$10,'HD pompen'!D:D,'HD pompen'!P:P)</f>
        <v>0</v>
      </c>
      <c r="E20" s="59" t="str" cm="1">
        <f t="array" ref="E20">_xlfn.IFNA(VLOOKUP(D20,Onderdelen!B$1:D$1048565,_xlfn.IFS($F$1=Hulpblad!$A$2,2,$F$1=Hulpblad!$A$3,3),FALSE),"")</f>
        <v/>
      </c>
    </row>
    <row r="21" spans="2:7" x14ac:dyDescent="0.2">
      <c r="B21" s="59" t="str" cm="1">
        <f t="array" ref="B21">_xlfn.IFNA(VLOOKUP($B$10,Hulpblad!$A$9:$Y$11,_xlfn.IFS($F$1=Hulpblad!$A$2,14,$F$1=Hulpblad!$A$3,15),FALSE),"?")</f>
        <v>?</v>
      </c>
      <c r="C21" s="70" t="s">
        <v>859</v>
      </c>
      <c r="D21" s="67">
        <f>_xlfn.XLOOKUP($D$10,'HD pompen'!D:D,'HD pompen'!R:R)</f>
        <v>0</v>
      </c>
      <c r="E21" s="59" t="str" cm="1">
        <f t="array" ref="E21">_xlfn.IFNA(VLOOKUP(D21,Onderdelen!B$1:D$1048565,_xlfn.IFS($F$1=Hulpblad!$A$2,2,$F$1=Hulpblad!$A$3,3),FALSE),"")</f>
        <v/>
      </c>
    </row>
    <row r="22" spans="2:7" x14ac:dyDescent="0.2">
      <c r="B22" s="59" t="str" cm="1">
        <f t="array" ref="B22">_xlfn.IFNA(VLOOKUP($B$10,Hulpblad!$A$9:$Y$11,_xlfn.IFS($F$1=Hulpblad!$A$2,17,$F$1=Hulpblad!$A$3,18),FALSE),"?")</f>
        <v>?</v>
      </c>
      <c r="C22" s="70" t="s">
        <v>861</v>
      </c>
      <c r="D22" s="67">
        <f>_xlfn.XLOOKUP($D$10,'HD pompen'!D:D,'HD pompen'!T:T)</f>
        <v>0</v>
      </c>
      <c r="E22" s="59" t="str" cm="1">
        <f t="array" ref="E22">_xlfn.IFNA(VLOOKUP(D22,Onderdelen!B$1:D$1048565,_xlfn.IFS($F$1=Hulpblad!$A$2,2,$F$1=Hulpblad!$A$3,3),FALSE),"")</f>
        <v/>
      </c>
    </row>
    <row r="23" spans="2:7" x14ac:dyDescent="0.2">
      <c r="B23" s="59" t="str" cm="1">
        <f t="array" ref="B23">_xlfn.IFNA(VLOOKUP($B$10,Hulpblad!$A$9:$Y$11,_xlfn.IFS($F$1=Hulpblad!$A$2,20,$F$1=Hulpblad!$A$3,21),FALSE),"?")</f>
        <v>?</v>
      </c>
      <c r="C23" s="70" t="s">
        <v>860</v>
      </c>
      <c r="D23" s="67">
        <f>_xlfn.XLOOKUP($D$10,'HD pompen'!D:D,'HD pompen'!V:V)</f>
        <v>0</v>
      </c>
      <c r="E23" s="59" t="str" cm="1">
        <f t="array" ref="E23">_xlfn.IFNA(VLOOKUP(D23,Onderdelen!B$1:D$1048565,_xlfn.IFS($F$1=Hulpblad!$A$2,2,$F$1=Hulpblad!$A$3,3),FALSE),"")</f>
        <v/>
      </c>
    </row>
    <row r="24" spans="2:7" x14ac:dyDescent="0.2">
      <c r="B24" s="59" t="str" cm="1">
        <f t="array" ref="B24">_xlfn.IFNA(VLOOKUP($B$10,Hulpblad!$A$9:$Y$11,_xlfn.IFS($F$1=Hulpblad!$A$2,23,$F$1=Hulpblad!$A$3,24),FALSE),"?")</f>
        <v>?</v>
      </c>
      <c r="C24" s="71"/>
      <c r="D24" s="67">
        <f>_xlfn.XLOOKUP($D$10,'HD pompen'!D:D,'HD pompen'!X:X)</f>
        <v>0</v>
      </c>
      <c r="E24" s="59" t="str" cm="1">
        <f t="array" ref="E24">_xlfn.IFNA(VLOOKUP(D24,Onderdelen!B$1:D$1048565,_xlfn.IFS($F$1=Hulpblad!$A$2,2,$F$1=Hulpblad!$A$3,3),FALSE),"")</f>
        <v/>
      </c>
    </row>
    <row r="25" spans="2:7" ht="19.5" customHeight="1" x14ac:dyDescent="0.2">
      <c r="C25" s="66"/>
    </row>
    <row r="26" spans="2:7" ht="15" x14ac:dyDescent="0.25">
      <c r="B26" s="74" t="str" cm="1">
        <f t="array" ref="B26">_xlfn.IFS($F$1=Hulpblad!$A$2,"Opmerking",$F$1=Hulpblad!$A$3,"Remark")</f>
        <v>Remark</v>
      </c>
      <c r="C26" s="66"/>
    </row>
    <row r="27" spans="2:7" x14ac:dyDescent="0.2">
      <c r="B27" s="67" t="str" cm="1">
        <f t="array" ref="B27">_xlfn.IFS($F$1=Hulpblad!$A$2,"Voor vragen neem contact op met: ",$F$1=Hulpblad!$A$3,"For questions please contact: ")</f>
        <v xml:space="preserve">For questions please contact: </v>
      </c>
    </row>
    <row r="28" spans="2:7" x14ac:dyDescent="0.2">
      <c r="B28" s="69" t="s">
        <v>836</v>
      </c>
      <c r="C28" s="66"/>
    </row>
    <row r="29" spans="2:7" ht="18.75" customHeight="1" x14ac:dyDescent="0.2">
      <c r="B29" s="95" t="str">
        <f>_xlfn.IFNA(VLOOKUP(Hulpblad!$C$120,Tekeningen!$A$2:$B$20,2,FALSE),"")</f>
        <v/>
      </c>
      <c r="C29" s="95"/>
      <c r="D29" s="95"/>
      <c r="E29" s="95"/>
      <c r="F29" s="95"/>
      <c r="G29" s="95"/>
    </row>
    <row r="30" spans="2:7" ht="18.75" customHeight="1" x14ac:dyDescent="0.2">
      <c r="B30" s="95"/>
      <c r="C30" s="95"/>
      <c r="D30" s="95"/>
      <c r="E30" s="95"/>
      <c r="F30" s="95"/>
      <c r="G30" s="95"/>
    </row>
    <row r="31" spans="2:7" ht="18.75" customHeight="1" x14ac:dyDescent="0.2">
      <c r="B31" s="95"/>
      <c r="C31" s="95"/>
      <c r="D31" s="95"/>
      <c r="E31" s="95"/>
      <c r="F31" s="95"/>
      <c r="G31" s="95"/>
    </row>
    <row r="32" spans="2:7" ht="18.75" customHeight="1" x14ac:dyDescent="0.2">
      <c r="B32" s="95"/>
      <c r="C32" s="95"/>
      <c r="D32" s="95"/>
      <c r="E32" s="95"/>
      <c r="F32" s="95"/>
      <c r="G32" s="95"/>
    </row>
    <row r="33" spans="2:7" ht="18.75" customHeight="1" x14ac:dyDescent="0.2">
      <c r="B33" s="95"/>
      <c r="C33" s="95"/>
      <c r="D33" s="95"/>
      <c r="E33" s="95"/>
      <c r="F33" s="95"/>
      <c r="G33" s="95"/>
    </row>
    <row r="34" spans="2:7" ht="18.75" customHeight="1" x14ac:dyDescent="0.2">
      <c r="B34" s="95"/>
      <c r="C34" s="95"/>
      <c r="D34" s="95"/>
      <c r="E34" s="95"/>
      <c r="F34" s="95"/>
      <c r="G34" s="95"/>
    </row>
    <row r="35" spans="2:7" ht="18.75" customHeight="1" x14ac:dyDescent="0.2">
      <c r="B35" s="95"/>
      <c r="C35" s="95"/>
      <c r="D35" s="95"/>
      <c r="E35" s="95"/>
      <c r="F35" s="95"/>
      <c r="G35" s="95"/>
    </row>
    <row r="36" spans="2:7" ht="18.75" customHeight="1" x14ac:dyDescent="0.2">
      <c r="B36" s="95"/>
      <c r="C36" s="95"/>
      <c r="D36" s="95"/>
      <c r="E36" s="95"/>
      <c r="F36" s="95"/>
      <c r="G36" s="95"/>
    </row>
    <row r="37" spans="2:7" ht="18.75" customHeight="1" x14ac:dyDescent="0.2">
      <c r="B37" s="95"/>
      <c r="C37" s="95"/>
      <c r="D37" s="95"/>
      <c r="E37" s="95"/>
      <c r="F37" s="95"/>
      <c r="G37" s="95"/>
    </row>
    <row r="38" spans="2:7" ht="18.75" customHeight="1" x14ac:dyDescent="0.2">
      <c r="B38" s="95"/>
      <c r="C38" s="95"/>
      <c r="D38" s="95"/>
      <c r="E38" s="95"/>
      <c r="F38" s="95"/>
      <c r="G38" s="95"/>
    </row>
    <row r="39" spans="2:7" ht="18.75" customHeight="1" x14ac:dyDescent="0.2">
      <c r="B39" s="95"/>
      <c r="C39" s="95"/>
      <c r="D39" s="95"/>
      <c r="E39" s="95"/>
      <c r="F39" s="95"/>
      <c r="G39" s="95"/>
    </row>
    <row r="40" spans="2:7" ht="18.75" customHeight="1" x14ac:dyDescent="0.2">
      <c r="B40" s="95"/>
      <c r="C40" s="95"/>
      <c r="D40" s="95"/>
      <c r="E40" s="95"/>
      <c r="F40" s="95"/>
      <c r="G40" s="95"/>
    </row>
    <row r="41" spans="2:7" ht="18.75" customHeight="1" x14ac:dyDescent="0.2">
      <c r="B41" s="95"/>
      <c r="C41" s="95"/>
      <c r="D41" s="95"/>
      <c r="E41" s="95"/>
      <c r="F41" s="95"/>
      <c r="G41" s="95"/>
    </row>
    <row r="42" spans="2:7" ht="18.75" customHeight="1" x14ac:dyDescent="0.2">
      <c r="B42" s="95"/>
      <c r="C42" s="95"/>
      <c r="D42" s="95"/>
      <c r="E42" s="95"/>
      <c r="F42" s="95"/>
      <c r="G42" s="95"/>
    </row>
    <row r="43" spans="2:7" ht="18.75" customHeight="1" x14ac:dyDescent="0.2">
      <c r="B43" s="95"/>
      <c r="C43" s="95"/>
      <c r="D43" s="95"/>
      <c r="E43" s="95"/>
      <c r="F43" s="95"/>
      <c r="G43" s="95"/>
    </row>
    <row r="44" spans="2:7" ht="18.75" customHeight="1" x14ac:dyDescent="0.2">
      <c r="B44" s="95"/>
      <c r="C44" s="95"/>
      <c r="D44" s="95"/>
      <c r="E44" s="95"/>
      <c r="F44" s="95"/>
      <c r="G44" s="95"/>
    </row>
    <row r="45" spans="2:7" ht="18.75" customHeight="1" x14ac:dyDescent="0.2">
      <c r="B45" s="95"/>
      <c r="C45" s="95"/>
      <c r="D45" s="95"/>
      <c r="E45" s="95"/>
      <c r="F45" s="95"/>
      <c r="G45" s="95"/>
    </row>
    <row r="46" spans="2:7" ht="18.75" customHeight="1" x14ac:dyDescent="0.2">
      <c r="B46" s="95"/>
      <c r="C46" s="95"/>
      <c r="D46" s="95"/>
      <c r="E46" s="95"/>
      <c r="F46" s="95"/>
      <c r="G46" s="95"/>
    </row>
    <row r="47" spans="2:7" ht="18.75" customHeight="1" x14ac:dyDescent="0.2">
      <c r="B47" s="95"/>
      <c r="C47" s="95"/>
      <c r="D47" s="95"/>
      <c r="E47" s="95"/>
      <c r="F47" s="95"/>
      <c r="G47" s="95"/>
    </row>
  </sheetData>
  <sheetProtection sheet="1" objects="1" scenarios="1"/>
  <mergeCells count="4">
    <mergeCell ref="F10:G10"/>
    <mergeCell ref="B29:G47"/>
    <mergeCell ref="F6:G9"/>
    <mergeCell ref="E3:E10"/>
  </mergeCells>
  <conditionalFormatting sqref="B17:B24 D17:D24">
    <cfRule type="cellIs" dxfId="11" priority="12" operator="equal">
      <formula>0</formula>
    </cfRule>
  </conditionalFormatting>
  <conditionalFormatting sqref="B9:D9">
    <cfRule type="cellIs" dxfId="10" priority="11" operator="equal">
      <formula>0</formula>
    </cfRule>
  </conditionalFormatting>
  <conditionalFormatting sqref="B29:G47">
    <cfRule type="cellIs" dxfId="9" priority="1" operator="equal">
      <formula>0</formula>
    </cfRule>
  </conditionalFormatting>
  <conditionalFormatting sqref="C17">
    <cfRule type="expression" dxfId="8" priority="9">
      <formula>$D$17=0</formula>
    </cfRule>
  </conditionalFormatting>
  <conditionalFormatting sqref="C18">
    <cfRule type="expression" dxfId="7" priority="8">
      <formula>$D$18=0</formula>
    </cfRule>
  </conditionalFormatting>
  <conditionalFormatting sqref="C19">
    <cfRule type="expression" dxfId="6" priority="7">
      <formula>$D$19=0</formula>
    </cfRule>
  </conditionalFormatting>
  <conditionalFormatting sqref="C20">
    <cfRule type="expression" dxfId="5" priority="6">
      <formula>$D$20=0</formula>
    </cfRule>
  </conditionalFormatting>
  <conditionalFormatting sqref="C21">
    <cfRule type="expression" dxfId="4" priority="5">
      <formula>$D$21=0</formula>
    </cfRule>
  </conditionalFormatting>
  <conditionalFormatting sqref="C22">
    <cfRule type="expression" dxfId="3" priority="4">
      <formula>$D$22=0</formula>
    </cfRule>
  </conditionalFormatting>
  <conditionalFormatting sqref="C23">
    <cfRule type="expression" dxfId="2" priority="3">
      <formula>$D$23=0</formula>
    </cfRule>
  </conditionalFormatting>
  <conditionalFormatting sqref="E3:E10">
    <cfRule type="cellIs" dxfId="1" priority="2" operator="equal">
      <formula>0</formula>
    </cfRule>
  </conditionalFormatting>
  <conditionalFormatting sqref="G11">
    <cfRule type="cellIs" dxfId="0" priority="10" operator="equal">
      <formula>0</formula>
    </cfRule>
  </conditionalFormatting>
  <dataValidations count="3">
    <dataValidation type="list" allowBlank="1" showInputMessage="1" showErrorMessage="1" sqref="B10" xr:uid="{E00ED956-7134-44E2-BBE1-B1CB72C43942}">
      <formula1>$A$2:$A$4</formula1>
    </dataValidation>
    <dataValidation type="list" allowBlank="1" showInputMessage="1" showErrorMessage="1" sqref="C10" xr:uid="{1F4032C5-017B-42D1-82EF-B9E4654CC4B1}">
      <formula1>INDIRECT($B$10)</formula1>
    </dataValidation>
    <dataValidation type="list" allowBlank="1" showInputMessage="1" showErrorMessage="1" sqref="D10" xr:uid="{4604C44F-5915-43E7-9D4A-293CB58DB74E}">
      <formula1>INDIRECT($C$10)</formula1>
    </dataValidation>
  </dataValidations>
  <hyperlinks>
    <hyperlink ref="B28" r:id="rId1" xr:uid="{9BED93DE-644C-4C52-885D-22A118177480}"/>
  </hyperlinks>
  <pageMargins left="0.23622047244094491" right="0.23622047244094491" top="0.19685039370078741" bottom="0.15748031496062992" header="0.19685039370078741" footer="0.11811023622047245"/>
  <pageSetup paperSize="9" orientation="portrait" r:id="rId2"/>
  <drawing r:id="rId3"/>
  <extLst>
    <ext xmlns:x14="http://schemas.microsoft.com/office/spreadsheetml/2009/9/main" uri="{CCE6A557-97BC-4b89-ADB6-D9C93CAAB3DF}">
      <x14:dataValidations xmlns:xm="http://schemas.microsoft.com/office/excel/2006/main" count="2">
        <x14:dataValidation type="list" showInputMessage="1" showErrorMessage="1" xr:uid="{F287557A-D6A2-41EE-9FCA-5453CA67A39C}">
          <x14:formula1>
            <xm:f>Hulpblad!$A$2:$A$3</xm:f>
          </x14:formula1>
          <xm:sqref>F1</xm:sqref>
        </x14:dataValidation>
        <x14:dataValidation type="list" allowBlank="1" showInputMessage="1" showErrorMessage="1" xr:uid="{D638BE52-0CEE-47C8-849B-94C6B14AC2AD}">
          <x14:formula1>
            <xm:f>'HD pompen'!$E$4:$E$291</xm:f>
          </x14:formula1>
          <xm:sqref>F10:G10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E6DF4-EAFB-4EB0-970D-AC0F455384B0}">
  <dimension ref="A2:C20"/>
  <sheetViews>
    <sheetView workbookViewId="0">
      <selection activeCell="B21" sqref="B21"/>
    </sheetView>
  </sheetViews>
  <sheetFormatPr defaultRowHeight="14.25" x14ac:dyDescent="0.2"/>
  <sheetData>
    <row r="2" spans="1:3" x14ac:dyDescent="0.2">
      <c r="A2" t="s">
        <v>854</v>
      </c>
      <c r="B2" t="e" vm="2">
        <v>#VALUE!</v>
      </c>
      <c r="C2" t="e" vm="3">
        <v>#VALUE!</v>
      </c>
    </row>
    <row r="3" spans="1:3" x14ac:dyDescent="0.2">
      <c r="A3" t="s">
        <v>862</v>
      </c>
      <c r="B3" t="e" vm="4">
        <v>#VALUE!</v>
      </c>
      <c r="C3" t="e" vm="5">
        <v>#VALUE!</v>
      </c>
    </row>
    <row r="4" spans="1:3" x14ac:dyDescent="0.2">
      <c r="A4" t="s">
        <v>863</v>
      </c>
      <c r="B4" t="e" vm="6">
        <v>#VALUE!</v>
      </c>
      <c r="C4" t="e" vm="7">
        <v>#VALUE!</v>
      </c>
    </row>
    <row r="5" spans="1:3" x14ac:dyDescent="0.2">
      <c r="A5" t="s">
        <v>864</v>
      </c>
      <c r="B5" t="e" vm="8">
        <v>#VALUE!</v>
      </c>
      <c r="C5" t="e" vm="9">
        <v>#VALUE!</v>
      </c>
    </row>
    <row r="6" spans="1:3" x14ac:dyDescent="0.2">
      <c r="A6" t="s">
        <v>865</v>
      </c>
      <c r="B6" t="e" vm="10">
        <v>#VALUE!</v>
      </c>
      <c r="C6" t="e" vm="11">
        <v>#VALUE!</v>
      </c>
    </row>
    <row r="7" spans="1:3" x14ac:dyDescent="0.2">
      <c r="A7" t="s">
        <v>866</v>
      </c>
      <c r="B7" t="e" vm="12">
        <v>#VALUE!</v>
      </c>
      <c r="C7" t="e" vm="13">
        <v>#VALUE!</v>
      </c>
    </row>
    <row r="8" spans="1:3" x14ac:dyDescent="0.2">
      <c r="A8" t="s">
        <v>867</v>
      </c>
      <c r="B8" t="e" vm="14">
        <v>#VALUE!</v>
      </c>
      <c r="C8" t="e" vm="15">
        <v>#VALUE!</v>
      </c>
    </row>
    <row r="9" spans="1:3" x14ac:dyDescent="0.2">
      <c r="A9" t="s">
        <v>868</v>
      </c>
      <c r="B9" t="e" vm="16">
        <v>#VALUE!</v>
      </c>
      <c r="C9" t="e" vm="17">
        <v>#VALUE!</v>
      </c>
    </row>
    <row r="10" spans="1:3" x14ac:dyDescent="0.2">
      <c r="A10" t="s">
        <v>869</v>
      </c>
      <c r="B10" t="e" vm="18">
        <v>#VALUE!</v>
      </c>
      <c r="C10" t="e" vm="19">
        <v>#VALUE!</v>
      </c>
    </row>
    <row r="11" spans="1:3" x14ac:dyDescent="0.2">
      <c r="A11" t="s">
        <v>870</v>
      </c>
      <c r="B11" t="e" vm="20">
        <v>#VALUE!</v>
      </c>
      <c r="C11" t="e" vm="21">
        <v>#VALUE!</v>
      </c>
    </row>
    <row r="12" spans="1:3" x14ac:dyDescent="0.2">
      <c r="A12" t="s">
        <v>872</v>
      </c>
      <c r="B12" t="e" vm="22">
        <v>#VALUE!</v>
      </c>
      <c r="C12" t="e" vm="23">
        <v>#VALUE!</v>
      </c>
    </row>
    <row r="13" spans="1:3" x14ac:dyDescent="0.2">
      <c r="A13" t="s">
        <v>873</v>
      </c>
      <c r="B13" t="e" vm="24">
        <v>#VALUE!</v>
      </c>
      <c r="C13" t="e" vm="25">
        <v>#VALUE!</v>
      </c>
    </row>
    <row r="14" spans="1:3" x14ac:dyDescent="0.2">
      <c r="A14" t="s">
        <v>874</v>
      </c>
      <c r="B14" t="e" vm="26">
        <v>#VALUE!</v>
      </c>
      <c r="C14" t="e" vm="27">
        <v>#VALUE!</v>
      </c>
    </row>
    <row r="15" spans="1:3" x14ac:dyDescent="0.2">
      <c r="A15" t="s">
        <v>878</v>
      </c>
      <c r="B15" t="e" vm="28">
        <v>#VALUE!</v>
      </c>
      <c r="C15" t="e" vm="29">
        <v>#VALUE!</v>
      </c>
    </row>
    <row r="16" spans="1:3" x14ac:dyDescent="0.2">
      <c r="A16" t="s">
        <v>879</v>
      </c>
      <c r="B16" t="e" vm="30">
        <v>#VALUE!</v>
      </c>
      <c r="C16" t="e" vm="31">
        <v>#VALUE!</v>
      </c>
    </row>
    <row r="17" spans="1:3" x14ac:dyDescent="0.2">
      <c r="A17" t="s">
        <v>880</v>
      </c>
      <c r="B17" t="e" vm="30">
        <v>#VALUE!</v>
      </c>
      <c r="C17" t="e" vm="32">
        <v>#VALUE!</v>
      </c>
    </row>
    <row r="18" spans="1:3" x14ac:dyDescent="0.2">
      <c r="A18" t="s">
        <v>881</v>
      </c>
      <c r="B18" t="e" vm="33">
        <v>#VALUE!</v>
      </c>
      <c r="C18" t="e" vm="34">
        <v>#VALUE!</v>
      </c>
    </row>
    <row r="19" spans="1:3" x14ac:dyDescent="0.2">
      <c r="A19" t="s">
        <v>882</v>
      </c>
      <c r="B19" t="e" vm="35">
        <v>#VALUE!</v>
      </c>
      <c r="C19" t="e" vm="36">
        <v>#VALUE!</v>
      </c>
    </row>
    <row r="20" spans="1:3" x14ac:dyDescent="0.2">
      <c r="A20" t="s">
        <v>883</v>
      </c>
      <c r="B20" t="e" vm="37">
        <v>#VALUE!</v>
      </c>
      <c r="C20" t="e" vm="38">
        <v>#VALUE!</v>
      </c>
    </row>
  </sheetData>
  <phoneticPr fontId="1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EF7FB-FE45-4594-A3BE-F9979EA6F6AC}">
  <dimension ref="A1:Y120"/>
  <sheetViews>
    <sheetView workbookViewId="0">
      <selection activeCell="B21" sqref="B21"/>
    </sheetView>
  </sheetViews>
  <sheetFormatPr defaultRowHeight="14.25" x14ac:dyDescent="0.2"/>
  <cols>
    <col min="2" max="2" width="18.75" customWidth="1"/>
    <col min="3" max="3" width="13.875" customWidth="1"/>
    <col min="9" max="10" width="10" customWidth="1"/>
  </cols>
  <sheetData>
    <row r="1" spans="1:25" x14ac:dyDescent="0.2">
      <c r="B1" s="53" t="s">
        <v>836</v>
      </c>
    </row>
    <row r="2" spans="1:25" x14ac:dyDescent="0.2">
      <c r="A2" t="s">
        <v>816</v>
      </c>
      <c r="B2" t="e" vm="39">
        <v>#VALUE!</v>
      </c>
      <c r="C2" t="e" cm="1" vm="40">
        <f t="array" aca="1" ref="C2" ca="1">_FV(B2,"Image")</f>
        <v>#VALUE!</v>
      </c>
      <c r="D2" t="str" cm="1">
        <f t="array" aca="1" ref="D2" ca="1">_FV(B2,"Abbreviation")</f>
        <v>NL</v>
      </c>
      <c r="I2" t="s">
        <v>830</v>
      </c>
      <c r="J2" t="s">
        <v>832</v>
      </c>
      <c r="K2" t="s">
        <v>834</v>
      </c>
    </row>
    <row r="3" spans="1:25" x14ac:dyDescent="0.2">
      <c r="A3" t="s">
        <v>817</v>
      </c>
      <c r="B3" t="e" vm="41">
        <v>#VALUE!</v>
      </c>
      <c r="C3" t="e" cm="1" vm="42">
        <f t="array" aca="1" ref="C3" ca="1">_FV(B3,"Image")</f>
        <v>#VALUE!</v>
      </c>
      <c r="D3" t="str" cm="1">
        <f t="array" aca="1" ref="D3" ca="1">_FV(B3,"Abbreviation")</f>
        <v>GB</v>
      </c>
      <c r="I3" t="s">
        <v>831</v>
      </c>
      <c r="J3" t="s">
        <v>833</v>
      </c>
      <c r="K3" t="s">
        <v>834</v>
      </c>
    </row>
    <row r="4" spans="1:25" x14ac:dyDescent="0.2">
      <c r="A4" t="s">
        <v>852</v>
      </c>
      <c r="B4" t="e" vm="43">
        <v>#VALUE!</v>
      </c>
      <c r="C4" t="e" cm="1" vm="44">
        <f t="array" aca="1" ref="C4" ca="1">_FV(B4,"Image")</f>
        <v>#VALUE!</v>
      </c>
      <c r="D4" t="str" cm="1">
        <f t="array" aca="1" ref="D4" ca="1">_FV(B4,"Abbreviation")</f>
        <v>FR</v>
      </c>
      <c r="I4" t="str">
        <f>_xlfn.TRANSLATE(I3,$A$3,$A$4)</f>
        <v>Marque :</v>
      </c>
      <c r="J4" t="str">
        <f t="shared" ref="J4:K4" si="0">_xlfn.TRANSLATE(J3,$A$3,$A$4)</f>
        <v>Série :</v>
      </c>
      <c r="K4" t="str">
        <f t="shared" si="0"/>
        <v>Type :</v>
      </c>
    </row>
    <row r="5" spans="1:25" x14ac:dyDescent="0.2">
      <c r="A5" t="s">
        <v>853</v>
      </c>
      <c r="B5" t="e" vm="45">
        <v>#VALUE!</v>
      </c>
      <c r="C5" t="e" cm="1" vm="46">
        <f t="array" aca="1" ref="C5" ca="1">_FV(B5,"Image")</f>
        <v>#VALUE!</v>
      </c>
      <c r="D5" t="str" cm="1">
        <f t="array" aca="1" ref="D5" ca="1">_FV(B5,"Abbreviation")</f>
        <v>DE</v>
      </c>
      <c r="I5" t="str">
        <f ca="1">_xlfn.TRANSLATE(I3,$A$3,$D$5)</f>
        <v>Marke:</v>
      </c>
      <c r="J5" t="str">
        <f t="shared" ref="J5:K5" ca="1" si="1">_xlfn.TRANSLATE(J3,$A$3,$D$5)</f>
        <v>Serien:</v>
      </c>
      <c r="K5" t="str">
        <f t="shared" ca="1" si="1"/>
        <v>Typ:</v>
      </c>
    </row>
    <row r="8" spans="1:25" x14ac:dyDescent="0.2">
      <c r="A8">
        <v>1</v>
      </c>
      <c r="B8">
        <v>2</v>
      </c>
      <c r="C8">
        <v>3</v>
      </c>
      <c r="D8">
        <v>4</v>
      </c>
      <c r="E8">
        <v>5</v>
      </c>
      <c r="F8">
        <v>6</v>
      </c>
      <c r="G8">
        <v>7</v>
      </c>
      <c r="H8">
        <v>8</v>
      </c>
      <c r="I8">
        <v>9</v>
      </c>
      <c r="J8">
        <v>10</v>
      </c>
      <c r="K8">
        <v>11</v>
      </c>
      <c r="L8">
        <v>12</v>
      </c>
      <c r="M8">
        <v>13</v>
      </c>
      <c r="N8">
        <v>14</v>
      </c>
      <c r="O8">
        <v>15</v>
      </c>
      <c r="P8">
        <v>16</v>
      </c>
      <c r="Q8">
        <v>17</v>
      </c>
      <c r="R8">
        <v>18</v>
      </c>
      <c r="S8">
        <v>19</v>
      </c>
      <c r="T8">
        <v>20</v>
      </c>
      <c r="U8">
        <v>21</v>
      </c>
      <c r="V8">
        <v>22</v>
      </c>
      <c r="W8">
        <v>23</v>
      </c>
      <c r="X8">
        <v>24</v>
      </c>
      <c r="Y8">
        <v>25</v>
      </c>
    </row>
    <row r="9" spans="1:25" x14ac:dyDescent="0.2">
      <c r="A9" t="s">
        <v>328</v>
      </c>
      <c r="B9" t="s">
        <v>1</v>
      </c>
      <c r="C9" t="s">
        <v>1</v>
      </c>
      <c r="E9" t="s">
        <v>2</v>
      </c>
      <c r="F9" t="s">
        <v>2</v>
      </c>
      <c r="H9" t="s">
        <v>828</v>
      </c>
      <c r="I9" t="s">
        <v>3</v>
      </c>
      <c r="K9" t="s">
        <v>824</v>
      </c>
      <c r="L9" t="s">
        <v>4</v>
      </c>
      <c r="N9" t="s">
        <v>825</v>
      </c>
      <c r="O9" t="s">
        <v>5</v>
      </c>
      <c r="Q9" t="s">
        <v>6</v>
      </c>
      <c r="R9" t="s">
        <v>6</v>
      </c>
      <c r="T9" t="s">
        <v>826</v>
      </c>
      <c r="U9" t="s">
        <v>7</v>
      </c>
      <c r="W9" t="s">
        <v>827</v>
      </c>
      <c r="X9" t="s">
        <v>8</v>
      </c>
    </row>
    <row r="10" spans="1:25" x14ac:dyDescent="0.2">
      <c r="A10" t="s">
        <v>329</v>
      </c>
      <c r="B10" t="s">
        <v>378</v>
      </c>
      <c r="C10" t="s">
        <v>818</v>
      </c>
      <c r="E10" t="s">
        <v>379</v>
      </c>
      <c r="F10" t="s">
        <v>519</v>
      </c>
      <c r="H10" t="s">
        <v>380</v>
      </c>
      <c r="I10" t="s">
        <v>822</v>
      </c>
      <c r="K10" t="s">
        <v>381</v>
      </c>
      <c r="L10" t="s">
        <v>823</v>
      </c>
    </row>
    <row r="11" spans="1:25" x14ac:dyDescent="0.2">
      <c r="A11" t="s">
        <v>330</v>
      </c>
      <c r="B11" t="s">
        <v>875</v>
      </c>
      <c r="C11" t="s">
        <v>517</v>
      </c>
      <c r="E11" t="s">
        <v>876</v>
      </c>
      <c r="F11" t="s">
        <v>818</v>
      </c>
      <c r="H11" t="s">
        <v>877</v>
      </c>
      <c r="I11" t="s">
        <v>519</v>
      </c>
      <c r="K11" t="s">
        <v>520</v>
      </c>
      <c r="L11" t="s">
        <v>819</v>
      </c>
      <c r="N11" t="s">
        <v>820</v>
      </c>
      <c r="O11" t="s">
        <v>521</v>
      </c>
      <c r="Q11" t="s">
        <v>522</v>
      </c>
      <c r="R11" t="s">
        <v>821</v>
      </c>
    </row>
    <row r="14" spans="1:25" x14ac:dyDescent="0.2">
      <c r="B14" s="97" t="s">
        <v>835</v>
      </c>
      <c r="C14" s="97"/>
      <c r="D14" s="97"/>
    </row>
    <row r="15" spans="1:25" x14ac:dyDescent="0.2">
      <c r="B15" s="55" t="str">
        <f>_xlfn.XLOOKUP('Onderdelen HD pompen'!$F$10,'HD pompen'!E4:E223,'HD pompen'!B4:B223," ",0)</f>
        <v xml:space="preserve"> </v>
      </c>
      <c r="C15" s="55" t="str">
        <f>_xlfn.XLOOKUP('Onderdelen HD pompen'!$F$10,'HD pompen'!$E4:$E223,'HD pompen'!C4:C223," ")</f>
        <v xml:space="preserve"> </v>
      </c>
      <c r="D15" s="55" t="str">
        <f>_xlfn.XLOOKUP('Onderdelen HD pompen'!$F$10,'HD pompen'!$E4:$E223,'HD pompen'!D4:D223," ")</f>
        <v xml:space="preserve"> </v>
      </c>
    </row>
    <row r="17" spans="2:4" hidden="1" x14ac:dyDescent="0.2"/>
    <row r="18" spans="2:4" hidden="1" x14ac:dyDescent="0.2">
      <c r="B18" s="54" t="s">
        <v>329</v>
      </c>
      <c r="C18" s="54"/>
    </row>
    <row r="19" spans="2:4" hidden="1" x14ac:dyDescent="0.2"/>
    <row r="20" spans="2:4" hidden="1" x14ac:dyDescent="0.2"/>
    <row r="21" spans="2:4" hidden="1" x14ac:dyDescent="0.2"/>
    <row r="22" spans="2:4" hidden="1" x14ac:dyDescent="0.2"/>
    <row r="23" spans="2:4" hidden="1" x14ac:dyDescent="0.2"/>
    <row r="24" spans="2:4" hidden="1" x14ac:dyDescent="0.2"/>
    <row r="25" spans="2:4" hidden="1" x14ac:dyDescent="0.2"/>
    <row r="26" spans="2:4" hidden="1" x14ac:dyDescent="0.2"/>
    <row r="27" spans="2:4" hidden="1" x14ac:dyDescent="0.2"/>
    <row r="28" spans="2:4" hidden="1" x14ac:dyDescent="0.2">
      <c r="B28" s="54" t="s">
        <v>330</v>
      </c>
      <c r="C28" s="54"/>
    </row>
    <row r="30" spans="2:4" x14ac:dyDescent="0.2">
      <c r="C30" t="s">
        <v>204</v>
      </c>
      <c r="D30" t="s">
        <v>865</v>
      </c>
    </row>
    <row r="31" spans="2:4" x14ac:dyDescent="0.2">
      <c r="C31" t="s">
        <v>230</v>
      </c>
      <c r="D31" t="s">
        <v>865</v>
      </c>
    </row>
    <row r="32" spans="2:4" x14ac:dyDescent="0.2">
      <c r="C32" t="s">
        <v>205</v>
      </c>
      <c r="D32" t="s">
        <v>865</v>
      </c>
    </row>
    <row r="33" spans="3:4" x14ac:dyDescent="0.2">
      <c r="C33" t="s">
        <v>229</v>
      </c>
      <c r="D33" t="s">
        <v>865</v>
      </c>
    </row>
    <row r="34" spans="3:4" x14ac:dyDescent="0.2">
      <c r="C34" t="s">
        <v>206</v>
      </c>
      <c r="D34" t="s">
        <v>866</v>
      </c>
    </row>
    <row r="35" spans="3:4" x14ac:dyDescent="0.2">
      <c r="C35" t="s">
        <v>228</v>
      </c>
      <c r="D35" t="s">
        <v>866</v>
      </c>
    </row>
    <row r="36" spans="3:4" x14ac:dyDescent="0.2">
      <c r="C36" t="s">
        <v>207</v>
      </c>
      <c r="D36" t="s">
        <v>869</v>
      </c>
    </row>
    <row r="37" spans="3:4" x14ac:dyDescent="0.2">
      <c r="C37" t="s">
        <v>208</v>
      </c>
      <c r="D37" t="s">
        <v>869</v>
      </c>
    </row>
    <row r="38" spans="3:4" x14ac:dyDescent="0.2">
      <c r="C38" t="s">
        <v>209</v>
      </c>
      <c r="D38" t="s">
        <v>869</v>
      </c>
    </row>
    <row r="39" spans="3:4" x14ac:dyDescent="0.2">
      <c r="C39" t="s">
        <v>210</v>
      </c>
      <c r="D39" t="s">
        <v>870</v>
      </c>
    </row>
    <row r="40" spans="3:4" x14ac:dyDescent="0.2">
      <c r="C40" t="s">
        <v>211</v>
      </c>
      <c r="D40" t="s">
        <v>870</v>
      </c>
    </row>
    <row r="41" spans="3:4" x14ac:dyDescent="0.2">
      <c r="C41" t="s">
        <v>212</v>
      </c>
      <c r="D41" t="s">
        <v>870</v>
      </c>
    </row>
    <row r="42" spans="3:4" x14ac:dyDescent="0.2">
      <c r="C42" t="s">
        <v>213</v>
      </c>
      <c r="D42" t="s">
        <v>870</v>
      </c>
    </row>
    <row r="43" spans="3:4" x14ac:dyDescent="0.2">
      <c r="C43" t="s">
        <v>214</v>
      </c>
      <c r="D43" t="s">
        <v>870</v>
      </c>
    </row>
    <row r="44" spans="3:4" x14ac:dyDescent="0.2">
      <c r="C44" t="s">
        <v>215</v>
      </c>
      <c r="D44" t="s">
        <v>865</v>
      </c>
    </row>
    <row r="45" spans="3:4" x14ac:dyDescent="0.2">
      <c r="C45" t="s">
        <v>216</v>
      </c>
      <c r="D45" t="s">
        <v>865</v>
      </c>
    </row>
    <row r="46" spans="3:4" x14ac:dyDescent="0.2">
      <c r="C46" t="s">
        <v>227</v>
      </c>
      <c r="D46" t="s">
        <v>865</v>
      </c>
    </row>
    <row r="47" spans="3:4" x14ac:dyDescent="0.2">
      <c r="C47" t="s">
        <v>217</v>
      </c>
      <c r="D47" t="s">
        <v>866</v>
      </c>
    </row>
    <row r="48" spans="3:4" x14ac:dyDescent="0.2">
      <c r="C48" t="s">
        <v>226</v>
      </c>
      <c r="D48" t="s">
        <v>866</v>
      </c>
    </row>
    <row r="49" spans="3:4" x14ac:dyDescent="0.2">
      <c r="C49" t="s">
        <v>218</v>
      </c>
      <c r="D49" t="s">
        <v>867</v>
      </c>
    </row>
    <row r="50" spans="3:4" x14ac:dyDescent="0.2">
      <c r="C50" t="s">
        <v>219</v>
      </c>
      <c r="D50" t="s">
        <v>867</v>
      </c>
    </row>
    <row r="51" spans="3:4" x14ac:dyDescent="0.2">
      <c r="C51" t="s">
        <v>220</v>
      </c>
      <c r="D51" t="s">
        <v>868</v>
      </c>
    </row>
    <row r="52" spans="3:4" x14ac:dyDescent="0.2">
      <c r="C52" t="s">
        <v>221</v>
      </c>
      <c r="D52" t="s">
        <v>868</v>
      </c>
    </row>
    <row r="53" spans="3:4" x14ac:dyDescent="0.2">
      <c r="C53" t="s">
        <v>222</v>
      </c>
      <c r="D53" t="s">
        <v>868</v>
      </c>
    </row>
    <row r="54" spans="3:4" x14ac:dyDescent="0.2">
      <c r="C54" t="s">
        <v>223</v>
      </c>
      <c r="D54" t="s">
        <v>868</v>
      </c>
    </row>
    <row r="55" spans="3:4" x14ac:dyDescent="0.2">
      <c r="C55" t="s">
        <v>224</v>
      </c>
      <c r="D55" t="s">
        <v>868</v>
      </c>
    </row>
    <row r="56" spans="3:4" x14ac:dyDescent="0.2">
      <c r="C56" t="s">
        <v>225</v>
      </c>
      <c r="D56" t="s">
        <v>854</v>
      </c>
    </row>
    <row r="57" spans="3:4" x14ac:dyDescent="0.2">
      <c r="C57" t="s">
        <v>231</v>
      </c>
      <c r="D57" t="s">
        <v>854</v>
      </c>
    </row>
    <row r="58" spans="3:4" x14ac:dyDescent="0.2">
      <c r="C58" t="s">
        <v>232</v>
      </c>
      <c r="D58" t="s">
        <v>854</v>
      </c>
    </row>
    <row r="59" spans="3:4" x14ac:dyDescent="0.2">
      <c r="C59" t="s">
        <v>233</v>
      </c>
      <c r="D59" t="s">
        <v>862</v>
      </c>
    </row>
    <row r="60" spans="3:4" x14ac:dyDescent="0.2">
      <c r="C60" t="s">
        <v>234</v>
      </c>
      <c r="D60" t="s">
        <v>862</v>
      </c>
    </row>
    <row r="61" spans="3:4" x14ac:dyDescent="0.2">
      <c r="C61" t="s">
        <v>235</v>
      </c>
      <c r="D61" t="s">
        <v>862</v>
      </c>
    </row>
    <row r="62" spans="3:4" x14ac:dyDescent="0.2">
      <c r="C62" t="s">
        <v>236</v>
      </c>
      <c r="D62" t="s">
        <v>862</v>
      </c>
    </row>
    <row r="63" spans="3:4" x14ac:dyDescent="0.2">
      <c r="C63" t="s">
        <v>237</v>
      </c>
      <c r="D63" t="s">
        <v>863</v>
      </c>
    </row>
    <row r="64" spans="3:4" x14ac:dyDescent="0.2">
      <c r="C64" t="s">
        <v>238</v>
      </c>
      <c r="D64" t="s">
        <v>863</v>
      </c>
    </row>
    <row r="65" spans="3:4" x14ac:dyDescent="0.2">
      <c r="C65" t="s">
        <v>239</v>
      </c>
      <c r="D65" t="s">
        <v>864</v>
      </c>
    </row>
    <row r="66" spans="3:4" x14ac:dyDescent="0.2">
      <c r="C66" t="s">
        <v>240</v>
      </c>
      <c r="D66" t="s">
        <v>864</v>
      </c>
    </row>
    <row r="67" spans="3:4" x14ac:dyDescent="0.2">
      <c r="C67" t="s">
        <v>241</v>
      </c>
      <c r="D67" t="s">
        <v>864</v>
      </c>
    </row>
    <row r="68" spans="3:4" x14ac:dyDescent="0.2">
      <c r="C68" t="s">
        <v>242</v>
      </c>
      <c r="D68" t="s">
        <v>864</v>
      </c>
    </row>
    <row r="69" spans="3:4" x14ac:dyDescent="0.2">
      <c r="C69" t="s">
        <v>243</v>
      </c>
      <c r="D69" t="s">
        <v>864</v>
      </c>
    </row>
    <row r="70" spans="3:4" x14ac:dyDescent="0.2">
      <c r="C70" t="s">
        <v>201</v>
      </c>
    </row>
    <row r="71" spans="3:4" x14ac:dyDescent="0.2">
      <c r="C71" t="s">
        <v>202</v>
      </c>
    </row>
    <row r="72" spans="3:4" x14ac:dyDescent="0.2">
      <c r="C72" t="s">
        <v>203</v>
      </c>
    </row>
    <row r="73" spans="3:4" x14ac:dyDescent="0.2">
      <c r="C73" t="s">
        <v>382</v>
      </c>
      <c r="D73" t="s">
        <v>872</v>
      </c>
    </row>
    <row r="74" spans="3:4" x14ac:dyDescent="0.2">
      <c r="C74" t="s">
        <v>383</v>
      </c>
      <c r="D74" t="s">
        <v>872</v>
      </c>
    </row>
    <row r="75" spans="3:4" x14ac:dyDescent="0.2">
      <c r="C75" t="s">
        <v>384</v>
      </c>
      <c r="D75" t="s">
        <v>872</v>
      </c>
    </row>
    <row r="76" spans="3:4" x14ac:dyDescent="0.2">
      <c r="C76" t="s">
        <v>385</v>
      </c>
      <c r="D76" t="s">
        <v>872</v>
      </c>
    </row>
    <row r="77" spans="3:4" x14ac:dyDescent="0.2">
      <c r="C77" t="s">
        <v>386</v>
      </c>
      <c r="D77" t="s">
        <v>872</v>
      </c>
    </row>
    <row r="78" spans="3:4" x14ac:dyDescent="0.2">
      <c r="C78" t="s">
        <v>387</v>
      </c>
      <c r="D78" t="s">
        <v>873</v>
      </c>
    </row>
    <row r="79" spans="3:4" x14ac:dyDescent="0.2">
      <c r="C79" t="s">
        <v>388</v>
      </c>
      <c r="D79" t="s">
        <v>873</v>
      </c>
    </row>
    <row r="80" spans="3:4" x14ac:dyDescent="0.2">
      <c r="C80" t="s">
        <v>389</v>
      </c>
      <c r="D80" t="s">
        <v>873</v>
      </c>
    </row>
    <row r="81" spans="3:4" x14ac:dyDescent="0.2">
      <c r="C81" t="s">
        <v>390</v>
      </c>
      <c r="D81" t="s">
        <v>873</v>
      </c>
    </row>
    <row r="82" spans="3:4" x14ac:dyDescent="0.2">
      <c r="C82" t="s">
        <v>391</v>
      </c>
      <c r="D82" t="s">
        <v>873</v>
      </c>
    </row>
    <row r="83" spans="3:4" x14ac:dyDescent="0.2">
      <c r="C83" t="s">
        <v>392</v>
      </c>
      <c r="D83" t="s">
        <v>873</v>
      </c>
    </row>
    <row r="84" spans="3:4" x14ac:dyDescent="0.2">
      <c r="C84" t="s">
        <v>393</v>
      </c>
      <c r="D84" t="s">
        <v>874</v>
      </c>
    </row>
    <row r="85" spans="3:4" x14ac:dyDescent="0.2">
      <c r="C85" t="s">
        <v>394</v>
      </c>
      <c r="D85" t="s">
        <v>874</v>
      </c>
    </row>
    <row r="86" spans="3:4" x14ac:dyDescent="0.2">
      <c r="C86" t="s">
        <v>602</v>
      </c>
      <c r="D86" t="s">
        <v>878</v>
      </c>
    </row>
    <row r="87" spans="3:4" x14ac:dyDescent="0.2">
      <c r="C87" t="s">
        <v>603</v>
      </c>
      <c r="D87" t="s">
        <v>878</v>
      </c>
    </row>
    <row r="88" spans="3:4" x14ac:dyDescent="0.2">
      <c r="C88" t="s">
        <v>604</v>
      </c>
      <c r="D88" t="s">
        <v>878</v>
      </c>
    </row>
    <row r="89" spans="3:4" x14ac:dyDescent="0.2">
      <c r="C89" t="s">
        <v>891</v>
      </c>
      <c r="D89" t="s">
        <v>878</v>
      </c>
    </row>
    <row r="90" spans="3:4" x14ac:dyDescent="0.2">
      <c r="C90" t="s">
        <v>605</v>
      </c>
      <c r="D90" t="s">
        <v>878</v>
      </c>
    </row>
    <row r="91" spans="3:4" x14ac:dyDescent="0.2">
      <c r="C91" t="s">
        <v>606</v>
      </c>
      <c r="D91" t="s">
        <v>879</v>
      </c>
    </row>
    <row r="92" spans="3:4" x14ac:dyDescent="0.2">
      <c r="C92" t="s">
        <v>607</v>
      </c>
      <c r="D92" t="s">
        <v>879</v>
      </c>
    </row>
    <row r="93" spans="3:4" x14ac:dyDescent="0.2">
      <c r="C93" t="s">
        <v>608</v>
      </c>
      <c r="D93" t="s">
        <v>879</v>
      </c>
    </row>
    <row r="94" spans="3:4" x14ac:dyDescent="0.2">
      <c r="C94" t="s">
        <v>609</v>
      </c>
      <c r="D94" t="s">
        <v>879</v>
      </c>
    </row>
    <row r="95" spans="3:4" x14ac:dyDescent="0.2">
      <c r="C95" t="s">
        <v>610</v>
      </c>
      <c r="D95" t="s">
        <v>879</v>
      </c>
    </row>
    <row r="96" spans="3:4" x14ac:dyDescent="0.2">
      <c r="C96" t="s">
        <v>611</v>
      </c>
      <c r="D96" t="s">
        <v>879</v>
      </c>
    </row>
    <row r="97" spans="3:4" x14ac:dyDescent="0.2">
      <c r="C97" t="s">
        <v>612</v>
      </c>
      <c r="D97" t="s">
        <v>880</v>
      </c>
    </row>
    <row r="98" spans="3:4" x14ac:dyDescent="0.2">
      <c r="C98" t="s">
        <v>613</v>
      </c>
      <c r="D98" t="s">
        <v>881</v>
      </c>
    </row>
    <row r="99" spans="3:4" x14ac:dyDescent="0.2">
      <c r="C99" t="s">
        <v>614</v>
      </c>
      <c r="D99" t="s">
        <v>881</v>
      </c>
    </row>
    <row r="100" spans="3:4" x14ac:dyDescent="0.2">
      <c r="C100" t="s">
        <v>615</v>
      </c>
      <c r="D100" t="s">
        <v>881</v>
      </c>
    </row>
    <row r="101" spans="3:4" x14ac:dyDescent="0.2">
      <c r="C101" t="s">
        <v>616</v>
      </c>
      <c r="D101" t="s">
        <v>881</v>
      </c>
    </row>
    <row r="102" spans="3:4" x14ac:dyDescent="0.2">
      <c r="C102" t="s">
        <v>617</v>
      </c>
      <c r="D102" t="s">
        <v>881</v>
      </c>
    </row>
    <row r="103" spans="3:4" x14ac:dyDescent="0.2">
      <c r="C103" t="s">
        <v>618</v>
      </c>
      <c r="D103" t="s">
        <v>881</v>
      </c>
    </row>
    <row r="104" spans="3:4" x14ac:dyDescent="0.2">
      <c r="C104" t="s">
        <v>619</v>
      </c>
      <c r="D104" t="s">
        <v>881</v>
      </c>
    </row>
    <row r="105" spans="3:4" x14ac:dyDescent="0.2">
      <c r="C105" t="s">
        <v>620</v>
      </c>
      <c r="D105" t="s">
        <v>881</v>
      </c>
    </row>
    <row r="106" spans="3:4" x14ac:dyDescent="0.2">
      <c r="C106" t="s">
        <v>621</v>
      </c>
      <c r="D106" t="s">
        <v>881</v>
      </c>
    </row>
    <row r="107" spans="3:4" x14ac:dyDescent="0.2">
      <c r="C107" t="s">
        <v>622</v>
      </c>
      <c r="D107" t="s">
        <v>881</v>
      </c>
    </row>
    <row r="108" spans="3:4" x14ac:dyDescent="0.2">
      <c r="C108" t="s">
        <v>623</v>
      </c>
      <c r="D108" t="s">
        <v>881</v>
      </c>
    </row>
    <row r="109" spans="3:4" x14ac:dyDescent="0.2">
      <c r="C109" t="s">
        <v>624</v>
      </c>
      <c r="D109" t="s">
        <v>881</v>
      </c>
    </row>
    <row r="110" spans="3:4" x14ac:dyDescent="0.2">
      <c r="C110" t="s">
        <v>625</v>
      </c>
      <c r="D110" t="s">
        <v>881</v>
      </c>
    </row>
    <row r="111" spans="3:4" x14ac:dyDescent="0.2">
      <c r="C111" t="s">
        <v>626</v>
      </c>
      <c r="D111" t="s">
        <v>882</v>
      </c>
    </row>
    <row r="112" spans="3:4" x14ac:dyDescent="0.2">
      <c r="C112" t="s">
        <v>627</v>
      </c>
      <c r="D112" t="s">
        <v>882</v>
      </c>
    </row>
    <row r="113" spans="3:4" x14ac:dyDescent="0.2">
      <c r="C113" t="s">
        <v>628</v>
      </c>
      <c r="D113" t="s">
        <v>882</v>
      </c>
    </row>
    <row r="114" spans="3:4" x14ac:dyDescent="0.2">
      <c r="C114" t="s">
        <v>629</v>
      </c>
      <c r="D114" t="s">
        <v>882</v>
      </c>
    </row>
    <row r="115" spans="3:4" x14ac:dyDescent="0.2">
      <c r="C115" t="s">
        <v>630</v>
      </c>
      <c r="D115" t="s">
        <v>882</v>
      </c>
    </row>
    <row r="116" spans="3:4" x14ac:dyDescent="0.2">
      <c r="C116" t="s">
        <v>631</v>
      </c>
      <c r="D116" t="s">
        <v>882</v>
      </c>
    </row>
    <row r="117" spans="3:4" x14ac:dyDescent="0.2">
      <c r="C117" t="s">
        <v>632</v>
      </c>
      <c r="D117" t="s">
        <v>883</v>
      </c>
    </row>
    <row r="119" spans="3:4" x14ac:dyDescent="0.2">
      <c r="C119" s="75" t="s">
        <v>871</v>
      </c>
    </row>
    <row r="120" spans="3:4" x14ac:dyDescent="0.2">
      <c r="C120" s="75" t="e">
        <f>VLOOKUP('Onderdelen HD pompen'!$D$10,C30:D117,2,FALSE)</f>
        <v>#N/A</v>
      </c>
    </row>
  </sheetData>
  <mergeCells count="1">
    <mergeCell ref="B14:D14"/>
  </mergeCells>
  <phoneticPr fontId="16" type="noConversion"/>
  <hyperlinks>
    <hyperlink ref="B1" r:id="rId1" xr:uid="{1CC272CB-50AC-4AF3-89D7-C166812FD070}"/>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FAEED-6C9D-4F1E-A2BD-D6620F8997C8}">
  <dimension ref="A1:AR223"/>
  <sheetViews>
    <sheetView workbookViewId="0">
      <pane xSplit="8" ySplit="3" topLeftCell="I4" activePane="bottomRight" state="frozen"/>
      <selection activeCell="B21" sqref="B21"/>
      <selection pane="topRight" activeCell="B21" sqref="B21"/>
      <selection pane="bottomLeft" activeCell="B21" sqref="B21"/>
      <selection pane="bottomRight" activeCell="B21" sqref="B21"/>
    </sheetView>
  </sheetViews>
  <sheetFormatPr defaultRowHeight="14.25" x14ac:dyDescent="0.2"/>
  <cols>
    <col min="4" max="4" width="11.5" style="2" customWidth="1"/>
    <col min="5" max="5" width="8.875" customWidth="1"/>
    <col min="6" max="6" width="58.75" customWidth="1"/>
    <col min="7" max="7" width="13.5" style="34" customWidth="1"/>
    <col min="25" max="32" width="9.75" customWidth="1"/>
    <col min="33" max="33" width="10.75" customWidth="1"/>
    <col min="35" max="35" width="11.25" customWidth="1"/>
    <col min="37" max="37" width="11.375" customWidth="1"/>
    <col min="39" max="39" width="11" customWidth="1"/>
    <col min="41" max="41" width="11.375" customWidth="1"/>
    <col min="43" max="43" width="11.375" customWidth="1"/>
  </cols>
  <sheetData>
    <row r="1" spans="1:44" x14ac:dyDescent="0.2">
      <c r="H1" t="s">
        <v>330</v>
      </c>
      <c r="I1" s="2" t="s">
        <v>517</v>
      </c>
      <c r="J1" s="2"/>
      <c r="K1" s="2" t="s">
        <v>518</v>
      </c>
      <c r="L1" s="2"/>
      <c r="M1" s="2" t="s">
        <v>519</v>
      </c>
      <c r="N1" s="2"/>
      <c r="O1" s="2" t="s">
        <v>520</v>
      </c>
      <c r="P1" s="2"/>
      <c r="Q1" s="2" t="s">
        <v>521</v>
      </c>
      <c r="R1" s="2"/>
      <c r="S1" s="2" t="s">
        <v>522</v>
      </c>
    </row>
    <row r="2" spans="1:44" x14ac:dyDescent="0.2">
      <c r="H2" t="s">
        <v>329</v>
      </c>
      <c r="I2" s="2" t="s">
        <v>378</v>
      </c>
      <c r="J2" s="2"/>
      <c r="K2" s="2" t="s">
        <v>379</v>
      </c>
      <c r="L2" s="2"/>
      <c r="M2" s="2" t="s">
        <v>380</v>
      </c>
      <c r="N2" s="2"/>
      <c r="O2" s="2" t="s">
        <v>381</v>
      </c>
      <c r="P2" s="2"/>
      <c r="Y2" s="2" t="s">
        <v>378</v>
      </c>
      <c r="Z2" s="2"/>
      <c r="AA2" s="2" t="s">
        <v>379</v>
      </c>
      <c r="AB2" s="2"/>
      <c r="AC2" s="2" t="s">
        <v>380</v>
      </c>
      <c r="AD2" s="2"/>
      <c r="AE2" s="2" t="s">
        <v>381</v>
      </c>
      <c r="AF2" s="2"/>
      <c r="AG2" s="2" t="s">
        <v>517</v>
      </c>
      <c r="AH2" s="2"/>
      <c r="AI2" s="2" t="s">
        <v>518</v>
      </c>
      <c r="AJ2" s="2"/>
      <c r="AK2" s="2" t="s">
        <v>519</v>
      </c>
      <c r="AL2" s="2"/>
      <c r="AM2" s="2" t="s">
        <v>520</v>
      </c>
      <c r="AN2" s="2"/>
      <c r="AO2" s="2" t="s">
        <v>521</v>
      </c>
      <c r="AP2" s="2"/>
      <c r="AQ2" s="2" t="s">
        <v>522</v>
      </c>
      <c r="AR2" s="2"/>
    </row>
    <row r="3" spans="1:44" x14ac:dyDescent="0.2">
      <c r="A3" t="s">
        <v>324</v>
      </c>
      <c r="D3" s="2" t="s">
        <v>323</v>
      </c>
      <c r="E3" s="1" t="s">
        <v>0</v>
      </c>
      <c r="F3" s="2" t="s">
        <v>322</v>
      </c>
      <c r="G3" s="35"/>
      <c r="H3" s="2" t="s">
        <v>328</v>
      </c>
      <c r="I3" s="1" t="s">
        <v>1</v>
      </c>
      <c r="J3" s="2"/>
      <c r="K3" s="2" t="s">
        <v>2</v>
      </c>
      <c r="L3" s="2"/>
      <c r="M3" s="2" t="s">
        <v>3</v>
      </c>
      <c r="N3" s="2"/>
      <c r="O3" s="2" t="s">
        <v>4</v>
      </c>
      <c r="P3" s="2"/>
      <c r="Q3" s="2" t="s">
        <v>5</v>
      </c>
      <c r="R3" s="2"/>
      <c r="S3" s="2" t="s">
        <v>6</v>
      </c>
      <c r="T3" s="2"/>
      <c r="U3" s="3" t="s">
        <v>7</v>
      </c>
      <c r="V3" s="2"/>
      <c r="W3" s="2" t="s">
        <v>8</v>
      </c>
      <c r="X3" s="2"/>
    </row>
    <row r="4" spans="1:44" x14ac:dyDescent="0.2">
      <c r="A4" t="s">
        <v>325</v>
      </c>
      <c r="B4" t="s">
        <v>328</v>
      </c>
      <c r="C4" t="s">
        <v>327</v>
      </c>
      <c r="D4" s="2" t="s">
        <v>204</v>
      </c>
      <c r="E4" s="2">
        <v>53007200</v>
      </c>
      <c r="F4" s="4" t="s">
        <v>9</v>
      </c>
      <c r="G4" s="35"/>
      <c r="H4" s="4" t="s">
        <v>10</v>
      </c>
      <c r="I4" s="5" t="s">
        <v>11</v>
      </c>
      <c r="J4" s="2">
        <v>53908000</v>
      </c>
      <c r="K4" s="3" t="s">
        <v>12</v>
      </c>
      <c r="L4" s="2">
        <v>53909200</v>
      </c>
      <c r="M4" s="3" t="s">
        <v>14</v>
      </c>
      <c r="N4" s="2">
        <v>53908050</v>
      </c>
      <c r="O4" s="2" t="s">
        <v>15</v>
      </c>
      <c r="P4" s="2">
        <v>53909100</v>
      </c>
      <c r="Q4" s="2" t="s">
        <v>16</v>
      </c>
      <c r="R4" s="2">
        <v>53909340</v>
      </c>
      <c r="S4" s="2"/>
      <c r="T4" s="2"/>
      <c r="U4" s="2"/>
      <c r="V4" s="2"/>
      <c r="W4" s="2" t="s">
        <v>17</v>
      </c>
      <c r="X4" s="2">
        <v>53908300</v>
      </c>
    </row>
    <row r="5" spans="1:44" x14ac:dyDescent="0.2">
      <c r="A5" t="s">
        <v>327</v>
      </c>
      <c r="B5" t="s">
        <v>328</v>
      </c>
      <c r="C5" t="s">
        <v>327</v>
      </c>
      <c r="D5" s="2" t="s">
        <v>230</v>
      </c>
      <c r="E5" s="2">
        <v>53007210</v>
      </c>
      <c r="F5" s="4" t="s">
        <v>18</v>
      </c>
      <c r="G5" s="35"/>
      <c r="H5" s="4" t="s">
        <v>19</v>
      </c>
      <c r="I5" s="1" t="s">
        <v>11</v>
      </c>
      <c r="J5" s="2">
        <v>53908000</v>
      </c>
      <c r="K5" s="3" t="s">
        <v>12</v>
      </c>
      <c r="L5" s="2">
        <v>53909200</v>
      </c>
      <c r="M5" s="3" t="s">
        <v>14</v>
      </c>
      <c r="N5" s="2">
        <v>53908050</v>
      </c>
      <c r="O5" s="6" t="s">
        <v>20</v>
      </c>
      <c r="P5" s="2">
        <v>53909110</v>
      </c>
      <c r="Q5" s="6" t="s">
        <v>21</v>
      </c>
      <c r="R5">
        <v>53909350</v>
      </c>
      <c r="S5" s="2"/>
      <c r="T5" s="2"/>
      <c r="U5" s="2"/>
      <c r="V5" s="2"/>
      <c r="W5" s="2" t="s">
        <v>17</v>
      </c>
      <c r="X5" s="2">
        <v>53908300</v>
      </c>
    </row>
    <row r="6" spans="1:44" x14ac:dyDescent="0.2">
      <c r="A6" t="s">
        <v>326</v>
      </c>
      <c r="B6" t="s">
        <v>328</v>
      </c>
      <c r="C6" t="s">
        <v>327</v>
      </c>
      <c r="D6" s="2" t="s">
        <v>205</v>
      </c>
      <c r="E6" s="2">
        <v>53007220</v>
      </c>
      <c r="F6" s="4" t="s">
        <v>22</v>
      </c>
      <c r="G6" s="35"/>
      <c r="H6" s="4" t="s">
        <v>23</v>
      </c>
      <c r="I6" s="1" t="s">
        <v>11</v>
      </c>
      <c r="J6" s="2">
        <v>53908000</v>
      </c>
      <c r="K6" s="3" t="s">
        <v>12</v>
      </c>
      <c r="L6" s="2">
        <v>53909200</v>
      </c>
      <c r="M6" s="3" t="s">
        <v>14</v>
      </c>
      <c r="N6" s="2">
        <v>53908050</v>
      </c>
      <c r="O6" s="6" t="s">
        <v>20</v>
      </c>
      <c r="P6" s="2">
        <v>53909110</v>
      </c>
      <c r="Q6" s="2" t="s">
        <v>24</v>
      </c>
      <c r="R6" s="2">
        <v>53909360</v>
      </c>
      <c r="S6" s="2"/>
      <c r="T6" s="2"/>
      <c r="U6" s="2"/>
      <c r="V6" s="2"/>
      <c r="W6" s="2" t="s">
        <v>17</v>
      </c>
      <c r="X6" s="2">
        <v>53908300</v>
      </c>
    </row>
    <row r="7" spans="1:44" x14ac:dyDescent="0.2">
      <c r="B7" t="s">
        <v>328</v>
      </c>
      <c r="C7" t="s">
        <v>327</v>
      </c>
      <c r="D7" s="2" t="s">
        <v>229</v>
      </c>
      <c r="E7" s="2">
        <v>53007230</v>
      </c>
      <c r="F7" s="2" t="s">
        <v>25</v>
      </c>
      <c r="G7" s="35"/>
      <c r="H7" s="4" t="s">
        <v>26</v>
      </c>
      <c r="I7" s="1" t="s">
        <v>11</v>
      </c>
      <c r="J7" s="2">
        <v>53908000</v>
      </c>
      <c r="K7" s="3" t="s">
        <v>12</v>
      </c>
      <c r="L7" s="2">
        <v>53909200</v>
      </c>
      <c r="M7" s="3" t="s">
        <v>14</v>
      </c>
      <c r="N7" s="2">
        <v>53908050</v>
      </c>
      <c r="O7" s="6" t="s">
        <v>20</v>
      </c>
      <c r="P7" s="2">
        <v>53909110</v>
      </c>
      <c r="Q7" s="6" t="s">
        <v>27</v>
      </c>
      <c r="R7" s="2">
        <v>53909370</v>
      </c>
      <c r="S7" s="2"/>
      <c r="T7" s="2"/>
      <c r="U7" s="2"/>
      <c r="V7" s="2"/>
      <c r="W7" s="2" t="s">
        <v>17</v>
      </c>
      <c r="X7" s="2">
        <v>53908300</v>
      </c>
    </row>
    <row r="8" spans="1:44" x14ac:dyDescent="0.2">
      <c r="B8" t="s">
        <v>328</v>
      </c>
      <c r="C8" t="s">
        <v>327</v>
      </c>
      <c r="D8" s="2" t="s">
        <v>206</v>
      </c>
      <c r="E8" s="2">
        <v>53007240</v>
      </c>
      <c r="F8" s="4" t="s">
        <v>28</v>
      </c>
      <c r="G8" s="35"/>
      <c r="H8" s="4" t="s">
        <v>29</v>
      </c>
      <c r="I8" s="7" t="s">
        <v>30</v>
      </c>
      <c r="J8" s="2">
        <v>53909010</v>
      </c>
      <c r="K8" s="8" t="s">
        <v>31</v>
      </c>
      <c r="L8" s="2">
        <v>53909210</v>
      </c>
      <c r="M8" s="9" t="s">
        <v>32</v>
      </c>
      <c r="N8" s="2">
        <v>53908060</v>
      </c>
      <c r="O8" s="9" t="s">
        <v>33</v>
      </c>
      <c r="P8" s="2">
        <v>53909120</v>
      </c>
      <c r="Q8" s="9" t="s">
        <v>34</v>
      </c>
      <c r="R8" s="2">
        <v>53909380</v>
      </c>
      <c r="S8" s="2"/>
      <c r="T8" s="2"/>
      <c r="U8" s="2"/>
      <c r="V8" s="2"/>
      <c r="W8" s="2" t="s">
        <v>17</v>
      </c>
      <c r="X8" s="2">
        <v>53908300</v>
      </c>
    </row>
    <row r="9" spans="1:44" x14ac:dyDescent="0.2">
      <c r="B9" t="s">
        <v>328</v>
      </c>
      <c r="C9" t="s">
        <v>327</v>
      </c>
      <c r="D9" s="2" t="s">
        <v>228</v>
      </c>
      <c r="E9" s="2">
        <v>53007250</v>
      </c>
      <c r="F9" s="4" t="s">
        <v>35</v>
      </c>
      <c r="G9" s="35"/>
      <c r="H9" s="4" t="s">
        <v>36</v>
      </c>
      <c r="I9" s="7" t="s">
        <v>30</v>
      </c>
      <c r="J9" s="2">
        <v>53909010</v>
      </c>
      <c r="K9" s="9" t="s">
        <v>31</v>
      </c>
      <c r="L9" s="2">
        <v>53909210</v>
      </c>
      <c r="M9" s="9" t="s">
        <v>32</v>
      </c>
      <c r="N9" s="2">
        <v>53908060</v>
      </c>
      <c r="O9" s="9" t="s">
        <v>33</v>
      </c>
      <c r="P9" s="2">
        <v>53909120</v>
      </c>
      <c r="Q9" s="2" t="s">
        <v>37</v>
      </c>
      <c r="R9" s="2">
        <v>53909390</v>
      </c>
      <c r="S9" s="2"/>
      <c r="T9" s="2"/>
      <c r="U9" s="2"/>
      <c r="V9" s="2"/>
      <c r="W9" s="2" t="s">
        <v>17</v>
      </c>
      <c r="X9" s="2">
        <v>53908300</v>
      </c>
    </row>
    <row r="10" spans="1:44" x14ac:dyDescent="0.2">
      <c r="B10" t="s">
        <v>328</v>
      </c>
      <c r="C10" t="s">
        <v>327</v>
      </c>
      <c r="D10" s="2" t="s">
        <v>207</v>
      </c>
      <c r="E10" s="2">
        <v>53007300</v>
      </c>
      <c r="F10" s="4" t="s">
        <v>38</v>
      </c>
      <c r="G10" s="35"/>
      <c r="H10" s="4" t="s">
        <v>39</v>
      </c>
      <c r="I10" s="10" t="s">
        <v>40</v>
      </c>
      <c r="J10" s="2">
        <v>53909020</v>
      </c>
      <c r="K10" s="4" t="s">
        <v>41</v>
      </c>
      <c r="L10" s="2">
        <v>53909220</v>
      </c>
      <c r="M10" s="4" t="s">
        <v>42</v>
      </c>
      <c r="N10" s="2">
        <v>53909070</v>
      </c>
      <c r="O10" s="4" t="s">
        <v>43</v>
      </c>
      <c r="P10" s="2">
        <v>53909130</v>
      </c>
      <c r="Q10" s="4" t="s">
        <v>44</v>
      </c>
      <c r="R10" s="2">
        <v>53909400</v>
      </c>
      <c r="S10" s="2"/>
      <c r="T10" s="2"/>
      <c r="U10" s="2"/>
      <c r="V10" s="2"/>
      <c r="W10" s="4" t="s">
        <v>45</v>
      </c>
      <c r="X10" s="2">
        <v>53908310</v>
      </c>
    </row>
    <row r="11" spans="1:44" x14ac:dyDescent="0.2">
      <c r="B11" t="s">
        <v>328</v>
      </c>
      <c r="C11" t="s">
        <v>327</v>
      </c>
      <c r="D11" s="2" t="s">
        <v>208</v>
      </c>
      <c r="E11" s="2">
        <v>53007310</v>
      </c>
      <c r="F11" s="4" t="s">
        <v>46</v>
      </c>
      <c r="G11" s="35"/>
      <c r="H11" s="4" t="s">
        <v>47</v>
      </c>
      <c r="I11" s="10" t="s">
        <v>40</v>
      </c>
      <c r="J11" s="2">
        <v>53909020</v>
      </c>
      <c r="K11" s="4" t="s">
        <v>41</v>
      </c>
      <c r="L11" s="2">
        <v>53909220</v>
      </c>
      <c r="M11" s="4" t="s">
        <v>42</v>
      </c>
      <c r="N11" s="2">
        <v>53909070</v>
      </c>
      <c r="O11" s="4" t="s">
        <v>43</v>
      </c>
      <c r="P11" s="2">
        <v>53909130</v>
      </c>
      <c r="Q11" s="2" t="s">
        <v>48</v>
      </c>
      <c r="R11" s="2">
        <v>53909410</v>
      </c>
      <c r="S11" s="2"/>
      <c r="T11" s="2"/>
      <c r="U11" s="2"/>
      <c r="V11" s="2"/>
      <c r="W11" s="4" t="s">
        <v>45</v>
      </c>
      <c r="X11" s="2">
        <v>53908310</v>
      </c>
    </row>
    <row r="12" spans="1:44" x14ac:dyDescent="0.2">
      <c r="B12" t="s">
        <v>328</v>
      </c>
      <c r="C12" t="s">
        <v>327</v>
      </c>
      <c r="D12" s="2" t="s">
        <v>209</v>
      </c>
      <c r="E12" s="2">
        <v>53007320</v>
      </c>
      <c r="F12" s="4" t="s">
        <v>49</v>
      </c>
      <c r="G12" s="35"/>
      <c r="H12" s="4" t="s">
        <v>50</v>
      </c>
      <c r="I12" s="10" t="s">
        <v>40</v>
      </c>
      <c r="J12" s="2">
        <v>53909020</v>
      </c>
      <c r="K12" s="4" t="s">
        <v>41</v>
      </c>
      <c r="L12" s="2">
        <v>53909220</v>
      </c>
      <c r="M12" s="4" t="s">
        <v>42</v>
      </c>
      <c r="N12" s="2">
        <v>53909070</v>
      </c>
      <c r="O12" s="4" t="s">
        <v>43</v>
      </c>
      <c r="P12" s="2">
        <v>53909130</v>
      </c>
      <c r="Q12" s="4" t="s">
        <v>51</v>
      </c>
      <c r="R12" s="2">
        <v>53909420</v>
      </c>
      <c r="S12" s="2"/>
      <c r="T12" s="2"/>
      <c r="U12" s="2"/>
      <c r="V12" s="2"/>
      <c r="W12" s="4" t="s">
        <v>45</v>
      </c>
      <c r="X12" s="2">
        <v>53908310</v>
      </c>
    </row>
    <row r="13" spans="1:44" x14ac:dyDescent="0.2">
      <c r="B13" t="s">
        <v>328</v>
      </c>
      <c r="C13" t="s">
        <v>327</v>
      </c>
      <c r="D13" s="2" t="s">
        <v>210</v>
      </c>
      <c r="E13" s="2">
        <v>53007330</v>
      </c>
      <c r="F13" s="4" t="s">
        <v>52</v>
      </c>
      <c r="G13" s="35"/>
      <c r="H13" s="4" t="s">
        <v>53</v>
      </c>
      <c r="I13" s="11" t="s">
        <v>54</v>
      </c>
      <c r="J13" s="2">
        <v>53909030</v>
      </c>
      <c r="K13" s="12" t="s">
        <v>55</v>
      </c>
      <c r="L13" s="2">
        <v>53909230</v>
      </c>
      <c r="M13" s="12" t="s">
        <v>56</v>
      </c>
      <c r="N13" s="2">
        <v>53909080</v>
      </c>
      <c r="O13" s="12" t="s">
        <v>57</v>
      </c>
      <c r="P13" s="2">
        <v>53909140</v>
      </c>
      <c r="Q13" s="12" t="s">
        <v>58</v>
      </c>
      <c r="R13" s="2">
        <v>53909430</v>
      </c>
      <c r="S13" s="2"/>
      <c r="T13" s="2"/>
      <c r="U13" s="2"/>
      <c r="V13" s="2"/>
      <c r="W13" s="12" t="s">
        <v>59</v>
      </c>
      <c r="X13" s="2">
        <v>53908330</v>
      </c>
    </row>
    <row r="14" spans="1:44" x14ac:dyDescent="0.2">
      <c r="B14" t="s">
        <v>328</v>
      </c>
      <c r="C14" t="s">
        <v>327</v>
      </c>
      <c r="D14" s="2" t="s">
        <v>211</v>
      </c>
      <c r="E14" s="2">
        <v>53007340</v>
      </c>
      <c r="F14" s="4" t="s">
        <v>60</v>
      </c>
      <c r="G14" s="35"/>
      <c r="H14" s="4" t="s">
        <v>61</v>
      </c>
      <c r="I14" s="11" t="s">
        <v>54</v>
      </c>
      <c r="J14" s="2">
        <v>53909030</v>
      </c>
      <c r="K14" s="12" t="s">
        <v>55</v>
      </c>
      <c r="L14" s="2">
        <v>53909230</v>
      </c>
      <c r="M14" s="12" t="s">
        <v>56</v>
      </c>
      <c r="N14" s="2">
        <v>53909080</v>
      </c>
      <c r="O14" s="12" t="s">
        <v>57</v>
      </c>
      <c r="P14" s="2">
        <v>53909140</v>
      </c>
      <c r="Q14" s="2" t="s">
        <v>62</v>
      </c>
      <c r="R14" s="2">
        <v>53909440</v>
      </c>
      <c r="S14" s="2"/>
      <c r="T14" s="2"/>
      <c r="U14" s="2"/>
      <c r="V14" s="2"/>
      <c r="W14" s="12" t="s">
        <v>59</v>
      </c>
      <c r="X14" s="2">
        <v>53908330</v>
      </c>
    </row>
    <row r="15" spans="1:44" x14ac:dyDescent="0.2">
      <c r="B15" t="s">
        <v>328</v>
      </c>
      <c r="C15" t="s">
        <v>327</v>
      </c>
      <c r="D15" s="2" t="s">
        <v>212</v>
      </c>
      <c r="E15" s="2">
        <v>53007350</v>
      </c>
      <c r="F15" s="4" t="s">
        <v>63</v>
      </c>
      <c r="G15" s="35"/>
      <c r="H15" s="4" t="s">
        <v>64</v>
      </c>
      <c r="I15" s="11" t="s">
        <v>54</v>
      </c>
      <c r="J15" s="2">
        <v>53909030</v>
      </c>
      <c r="K15" s="12" t="s">
        <v>55</v>
      </c>
      <c r="L15" s="2">
        <v>53909230</v>
      </c>
      <c r="M15" s="12" t="s">
        <v>56</v>
      </c>
      <c r="N15" s="2">
        <v>53909080</v>
      </c>
      <c r="O15" s="12" t="s">
        <v>57</v>
      </c>
      <c r="P15" s="2">
        <v>53909140</v>
      </c>
      <c r="Q15" s="12" t="s">
        <v>65</v>
      </c>
      <c r="R15" s="2">
        <v>53909450</v>
      </c>
      <c r="S15" s="2"/>
      <c r="T15" s="2"/>
      <c r="U15" s="2"/>
      <c r="V15" s="2"/>
      <c r="W15" s="12" t="s">
        <v>59</v>
      </c>
      <c r="X15" s="2">
        <v>53908330</v>
      </c>
    </row>
    <row r="16" spans="1:44" x14ac:dyDescent="0.2">
      <c r="B16" t="s">
        <v>328</v>
      </c>
      <c r="C16" t="s">
        <v>327</v>
      </c>
      <c r="D16" s="2" t="s">
        <v>213</v>
      </c>
      <c r="E16" s="2">
        <v>53007360</v>
      </c>
      <c r="F16" s="4" t="s">
        <v>66</v>
      </c>
      <c r="G16" s="35"/>
      <c r="H16" s="4" t="s">
        <v>67</v>
      </c>
      <c r="I16" s="11" t="s">
        <v>54</v>
      </c>
      <c r="J16" s="2">
        <v>53909030</v>
      </c>
      <c r="K16" s="12" t="s">
        <v>55</v>
      </c>
      <c r="L16" s="2">
        <v>53909230</v>
      </c>
      <c r="M16" s="2" t="s">
        <v>68</v>
      </c>
      <c r="N16" s="2">
        <v>53906040</v>
      </c>
      <c r="O16" s="12" t="s">
        <v>57</v>
      </c>
      <c r="P16" s="2">
        <v>53909140</v>
      </c>
      <c r="Q16" s="2" t="s">
        <v>69</v>
      </c>
      <c r="R16" s="2">
        <v>53909460</v>
      </c>
      <c r="S16" s="2"/>
      <c r="T16" s="2"/>
      <c r="U16" s="2"/>
      <c r="V16" s="2"/>
      <c r="W16" s="12" t="s">
        <v>59</v>
      </c>
      <c r="X16" s="2">
        <v>53908330</v>
      </c>
    </row>
    <row r="17" spans="2:24" s="36" customFormat="1" ht="15" thickBot="1" x14ac:dyDescent="0.25">
      <c r="B17" s="36" t="s">
        <v>328</v>
      </c>
      <c r="C17" s="36" t="s">
        <v>327</v>
      </c>
      <c r="D17" s="37" t="s">
        <v>214</v>
      </c>
      <c r="E17" s="37">
        <v>53007370</v>
      </c>
      <c r="F17" s="38" t="s">
        <v>70</v>
      </c>
      <c r="G17" s="50"/>
      <c r="H17" s="38" t="s">
        <v>71</v>
      </c>
      <c r="I17" s="39" t="s">
        <v>54</v>
      </c>
      <c r="J17" s="37">
        <v>53909030</v>
      </c>
      <c r="K17" s="40" t="s">
        <v>55</v>
      </c>
      <c r="L17" s="37">
        <v>53909230</v>
      </c>
      <c r="M17" s="37" t="s">
        <v>68</v>
      </c>
      <c r="N17" s="37">
        <v>53906040</v>
      </c>
      <c r="O17" s="40" t="s">
        <v>57</v>
      </c>
      <c r="P17" s="37">
        <v>53909140</v>
      </c>
      <c r="Q17" s="40" t="s">
        <v>72</v>
      </c>
      <c r="R17" s="37">
        <v>53909470</v>
      </c>
      <c r="S17" s="37"/>
      <c r="T17" s="37"/>
      <c r="U17" s="37"/>
      <c r="V17" s="37"/>
      <c r="W17" s="40" t="s">
        <v>59</v>
      </c>
      <c r="X17" s="37">
        <v>53908330</v>
      </c>
    </row>
    <row r="18" spans="2:24" s="41" customFormat="1" x14ac:dyDescent="0.2">
      <c r="B18" s="41" t="s">
        <v>328</v>
      </c>
      <c r="C18" s="41" t="s">
        <v>325</v>
      </c>
      <c r="D18" s="42" t="s">
        <v>215</v>
      </c>
      <c r="E18" s="42">
        <v>53007500</v>
      </c>
      <c r="F18" s="44" t="s">
        <v>73</v>
      </c>
      <c r="G18" s="51"/>
      <c r="H18" s="44" t="s">
        <v>74</v>
      </c>
      <c r="I18" s="43" t="s">
        <v>11</v>
      </c>
      <c r="J18" s="42">
        <v>53908000</v>
      </c>
      <c r="K18" s="42" t="s">
        <v>75</v>
      </c>
      <c r="L18" s="42">
        <v>53908200</v>
      </c>
      <c r="M18" s="42" t="s">
        <v>14</v>
      </c>
      <c r="N18" s="42">
        <v>53908050</v>
      </c>
      <c r="O18" s="45" t="s">
        <v>76</v>
      </c>
      <c r="P18" s="42">
        <v>53908100</v>
      </c>
      <c r="Q18" s="42" t="s">
        <v>16</v>
      </c>
      <c r="R18" s="42">
        <v>53909340</v>
      </c>
      <c r="S18" s="42"/>
      <c r="T18" s="42"/>
      <c r="U18" s="42"/>
      <c r="V18" s="42"/>
      <c r="W18" s="42" t="s">
        <v>17</v>
      </c>
      <c r="X18" s="42">
        <v>53908300</v>
      </c>
    </row>
    <row r="19" spans="2:24" x14ac:dyDescent="0.2">
      <c r="B19" t="s">
        <v>328</v>
      </c>
      <c r="C19" t="s">
        <v>325</v>
      </c>
      <c r="D19" s="2" t="s">
        <v>216</v>
      </c>
      <c r="E19" s="2">
        <v>53007520</v>
      </c>
      <c r="F19" s="4" t="s">
        <v>77</v>
      </c>
      <c r="G19" s="35"/>
      <c r="H19" s="4" t="s">
        <v>78</v>
      </c>
      <c r="I19" s="1" t="s">
        <v>11</v>
      </c>
      <c r="J19" s="2">
        <v>53908000</v>
      </c>
      <c r="K19" s="2" t="s">
        <v>75</v>
      </c>
      <c r="L19" s="2">
        <v>53908200</v>
      </c>
      <c r="M19" s="2" t="s">
        <v>14</v>
      </c>
      <c r="N19" s="2">
        <v>53908050</v>
      </c>
      <c r="O19" s="13" t="s">
        <v>79</v>
      </c>
      <c r="P19" s="2">
        <v>53908110</v>
      </c>
      <c r="Q19" s="6" t="s">
        <v>24</v>
      </c>
      <c r="R19" s="2">
        <v>53909360</v>
      </c>
      <c r="S19" s="2"/>
      <c r="T19" s="2"/>
      <c r="U19" s="2"/>
      <c r="V19" s="2"/>
      <c r="W19" s="2" t="s">
        <v>17</v>
      </c>
      <c r="X19" s="2">
        <v>53908300</v>
      </c>
    </row>
    <row r="20" spans="2:24" x14ac:dyDescent="0.2">
      <c r="B20" t="s">
        <v>328</v>
      </c>
      <c r="C20" t="s">
        <v>325</v>
      </c>
      <c r="D20" s="2" t="s">
        <v>227</v>
      </c>
      <c r="E20" s="2">
        <v>53007530</v>
      </c>
      <c r="F20" s="4" t="s">
        <v>80</v>
      </c>
      <c r="G20" s="35"/>
      <c r="H20" s="4" t="s">
        <v>81</v>
      </c>
      <c r="I20" s="1" t="s">
        <v>11</v>
      </c>
      <c r="J20" s="2">
        <v>53908000</v>
      </c>
      <c r="K20" s="2" t="s">
        <v>75</v>
      </c>
      <c r="L20" s="2">
        <v>53908200</v>
      </c>
      <c r="M20" s="3" t="s">
        <v>14</v>
      </c>
      <c r="N20" s="2">
        <v>53908050</v>
      </c>
      <c r="O20" s="13" t="s">
        <v>79</v>
      </c>
      <c r="P20" s="2">
        <v>53908110</v>
      </c>
      <c r="Q20" s="3" t="s">
        <v>27</v>
      </c>
      <c r="R20" s="2">
        <v>53909370</v>
      </c>
      <c r="S20" s="2"/>
      <c r="T20" s="2"/>
      <c r="U20" s="2"/>
      <c r="V20" s="2"/>
      <c r="W20" s="2" t="s">
        <v>17</v>
      </c>
      <c r="X20" s="2">
        <v>53908300</v>
      </c>
    </row>
    <row r="21" spans="2:24" x14ac:dyDescent="0.2">
      <c r="B21" t="s">
        <v>328</v>
      </c>
      <c r="C21" t="s">
        <v>325</v>
      </c>
      <c r="D21" s="2" t="s">
        <v>217</v>
      </c>
      <c r="E21" s="2">
        <v>53007540</v>
      </c>
      <c r="F21" s="2" t="s">
        <v>82</v>
      </c>
      <c r="G21" s="35"/>
      <c r="H21" s="4" t="s">
        <v>83</v>
      </c>
      <c r="I21" s="7" t="s">
        <v>30</v>
      </c>
      <c r="J21" s="2">
        <v>53909010</v>
      </c>
      <c r="K21" s="9" t="s">
        <v>84</v>
      </c>
      <c r="L21" s="2">
        <v>53908210</v>
      </c>
      <c r="M21" s="9" t="s">
        <v>32</v>
      </c>
      <c r="N21" s="2">
        <v>53908060</v>
      </c>
      <c r="O21" s="14" t="s">
        <v>85</v>
      </c>
      <c r="P21" s="2">
        <v>53908120</v>
      </c>
      <c r="Q21" s="9" t="s">
        <v>34</v>
      </c>
      <c r="R21" s="2">
        <v>53909380</v>
      </c>
      <c r="S21" s="2"/>
      <c r="T21" s="2"/>
      <c r="U21" s="2"/>
      <c r="V21" s="2"/>
      <c r="W21" s="2" t="s">
        <v>17</v>
      </c>
      <c r="X21" s="2">
        <v>53908300</v>
      </c>
    </row>
    <row r="22" spans="2:24" x14ac:dyDescent="0.2">
      <c r="B22" t="s">
        <v>328</v>
      </c>
      <c r="C22" t="s">
        <v>325</v>
      </c>
      <c r="D22" s="2" t="s">
        <v>226</v>
      </c>
      <c r="E22" s="2">
        <v>53007550</v>
      </c>
      <c r="F22" s="2" t="s">
        <v>86</v>
      </c>
      <c r="G22" s="35"/>
      <c r="H22" s="4" t="s">
        <v>87</v>
      </c>
      <c r="I22" s="7" t="s">
        <v>30</v>
      </c>
      <c r="J22" s="2">
        <v>53909010</v>
      </c>
      <c r="K22" s="9" t="s">
        <v>84</v>
      </c>
      <c r="L22" s="2">
        <v>53908210</v>
      </c>
      <c r="M22" s="8" t="s">
        <v>32</v>
      </c>
      <c r="N22" s="2">
        <v>53908060</v>
      </c>
      <c r="O22" s="15" t="s">
        <v>85</v>
      </c>
      <c r="P22" s="2">
        <v>53908120</v>
      </c>
      <c r="Q22" s="2" t="s">
        <v>37</v>
      </c>
      <c r="R22" s="2">
        <v>53909390</v>
      </c>
      <c r="S22" s="2"/>
      <c r="T22" s="2"/>
      <c r="U22" s="2"/>
      <c r="V22" s="2"/>
      <c r="W22" s="2" t="s">
        <v>17</v>
      </c>
      <c r="X22" s="2">
        <v>53908300</v>
      </c>
    </row>
    <row r="23" spans="2:24" x14ac:dyDescent="0.2">
      <c r="B23" t="s">
        <v>328</v>
      </c>
      <c r="C23" t="s">
        <v>325</v>
      </c>
      <c r="D23" s="2" t="s">
        <v>218</v>
      </c>
      <c r="E23" s="2">
        <v>53007570</v>
      </c>
      <c r="F23" s="2" t="s">
        <v>88</v>
      </c>
      <c r="G23" s="35"/>
      <c r="H23" s="4" t="s">
        <v>89</v>
      </c>
      <c r="I23" s="16" t="s">
        <v>90</v>
      </c>
      <c r="J23" s="2">
        <v>53908020</v>
      </c>
      <c r="K23" s="17" t="s">
        <v>91</v>
      </c>
      <c r="L23" s="2">
        <v>53908220</v>
      </c>
      <c r="M23" s="17" t="s">
        <v>92</v>
      </c>
      <c r="N23" s="2">
        <v>53908070</v>
      </c>
      <c r="O23" s="17" t="s">
        <v>93</v>
      </c>
      <c r="P23" s="2">
        <v>53908130</v>
      </c>
      <c r="Q23" s="18" t="s">
        <v>94</v>
      </c>
      <c r="R23" s="2">
        <v>53909400</v>
      </c>
      <c r="S23" s="2"/>
      <c r="T23" s="2"/>
      <c r="U23" s="2"/>
      <c r="V23" s="2"/>
      <c r="W23" s="4" t="s">
        <v>45</v>
      </c>
      <c r="X23" s="2">
        <v>53908310</v>
      </c>
    </row>
    <row r="24" spans="2:24" x14ac:dyDescent="0.2">
      <c r="B24" t="s">
        <v>328</v>
      </c>
      <c r="C24" t="s">
        <v>325</v>
      </c>
      <c r="D24" s="2" t="s">
        <v>219</v>
      </c>
      <c r="E24" s="3">
        <v>53007590</v>
      </c>
      <c r="F24" s="2" t="s">
        <v>95</v>
      </c>
      <c r="G24" s="35"/>
      <c r="H24" s="4" t="s">
        <v>96</v>
      </c>
      <c r="I24" s="16" t="s">
        <v>90</v>
      </c>
      <c r="J24" s="2">
        <v>53908020</v>
      </c>
      <c r="K24" s="17" t="s">
        <v>91</v>
      </c>
      <c r="L24" s="2">
        <v>53908220</v>
      </c>
      <c r="M24" s="18" t="s">
        <v>92</v>
      </c>
      <c r="N24" s="2">
        <v>53908070</v>
      </c>
      <c r="O24" s="18" t="s">
        <v>93</v>
      </c>
      <c r="P24" s="2">
        <v>53908130</v>
      </c>
      <c r="Q24" s="3" t="s">
        <v>97</v>
      </c>
      <c r="R24" s="2">
        <v>53909410</v>
      </c>
      <c r="S24" s="2"/>
      <c r="T24" s="2"/>
      <c r="U24" s="2"/>
      <c r="V24" s="2"/>
      <c r="W24" s="4" t="s">
        <v>45</v>
      </c>
      <c r="X24" s="2">
        <v>53908310</v>
      </c>
    </row>
    <row r="25" spans="2:24" x14ac:dyDescent="0.2">
      <c r="B25" t="s">
        <v>328</v>
      </c>
      <c r="C25" t="s">
        <v>325</v>
      </c>
      <c r="D25" s="2" t="s">
        <v>220</v>
      </c>
      <c r="E25" s="2">
        <v>53007620</v>
      </c>
      <c r="F25" s="2" t="s">
        <v>98</v>
      </c>
      <c r="G25" s="35"/>
      <c r="H25" s="4" t="s">
        <v>99</v>
      </c>
      <c r="I25" s="19" t="s">
        <v>100</v>
      </c>
      <c r="J25" s="2">
        <v>53908030</v>
      </c>
      <c r="K25" s="20" t="s">
        <v>101</v>
      </c>
      <c r="L25" s="2">
        <v>53908230</v>
      </c>
      <c r="M25" s="20" t="s">
        <v>102</v>
      </c>
      <c r="N25" s="2">
        <v>53908080</v>
      </c>
      <c r="O25" s="20" t="s">
        <v>103</v>
      </c>
      <c r="P25" s="2">
        <v>53908140</v>
      </c>
      <c r="Q25" s="21" t="s">
        <v>104</v>
      </c>
      <c r="R25" s="2">
        <v>53909420</v>
      </c>
      <c r="S25" s="2"/>
      <c r="T25" s="2"/>
      <c r="U25" s="2"/>
      <c r="V25" s="2"/>
      <c r="W25" s="12" t="s">
        <v>59</v>
      </c>
      <c r="X25" s="2">
        <v>53908330</v>
      </c>
    </row>
    <row r="26" spans="2:24" x14ac:dyDescent="0.2">
      <c r="B26" t="s">
        <v>328</v>
      </c>
      <c r="C26" t="s">
        <v>325</v>
      </c>
      <c r="D26" s="2" t="s">
        <v>221</v>
      </c>
      <c r="E26" s="2">
        <v>53007640</v>
      </c>
      <c r="F26" s="2" t="s">
        <v>105</v>
      </c>
      <c r="G26" s="35"/>
      <c r="H26" s="4" t="s">
        <v>106</v>
      </c>
      <c r="I26" s="19" t="s">
        <v>100</v>
      </c>
      <c r="J26" s="2">
        <v>53908030</v>
      </c>
      <c r="K26" s="20" t="s">
        <v>101</v>
      </c>
      <c r="L26" s="2">
        <v>53908230</v>
      </c>
      <c r="M26" s="21" t="s">
        <v>102</v>
      </c>
      <c r="N26" s="2">
        <v>53908080</v>
      </c>
      <c r="O26" s="21" t="s">
        <v>103</v>
      </c>
      <c r="P26" s="2">
        <v>53908140</v>
      </c>
      <c r="Q26" s="3" t="s">
        <v>107</v>
      </c>
      <c r="R26" s="2">
        <v>53909430</v>
      </c>
      <c r="S26" s="2"/>
      <c r="T26" s="2"/>
      <c r="U26" s="2"/>
      <c r="V26" s="2"/>
      <c r="W26" s="12" t="s">
        <v>59</v>
      </c>
      <c r="X26" s="2">
        <v>53908330</v>
      </c>
    </row>
    <row r="27" spans="2:24" x14ac:dyDescent="0.2">
      <c r="B27" t="s">
        <v>328</v>
      </c>
      <c r="C27" t="s">
        <v>325</v>
      </c>
      <c r="D27" s="2" t="s">
        <v>222</v>
      </c>
      <c r="E27" s="2">
        <v>53007650</v>
      </c>
      <c r="F27" s="4" t="s">
        <v>108</v>
      </c>
      <c r="G27" s="35"/>
      <c r="H27" s="4" t="s">
        <v>109</v>
      </c>
      <c r="I27" s="19" t="s">
        <v>100</v>
      </c>
      <c r="J27" s="2">
        <v>53908030</v>
      </c>
      <c r="K27" s="20" t="s">
        <v>101</v>
      </c>
      <c r="L27" s="2">
        <v>53908230</v>
      </c>
      <c r="M27" s="21" t="s">
        <v>102</v>
      </c>
      <c r="N27" s="2">
        <v>53908080</v>
      </c>
      <c r="O27" s="20" t="s">
        <v>103</v>
      </c>
      <c r="P27" s="2">
        <v>53908140</v>
      </c>
      <c r="Q27" s="21" t="s">
        <v>110</v>
      </c>
      <c r="R27" s="2">
        <v>53909440</v>
      </c>
      <c r="S27" s="2"/>
      <c r="T27" s="2"/>
      <c r="U27" s="2"/>
      <c r="V27" s="2"/>
      <c r="W27" s="12" t="s">
        <v>59</v>
      </c>
      <c r="X27" s="2">
        <v>53908330</v>
      </c>
    </row>
    <row r="28" spans="2:24" x14ac:dyDescent="0.2">
      <c r="B28" t="s">
        <v>328</v>
      </c>
      <c r="C28" t="s">
        <v>325</v>
      </c>
      <c r="D28" s="2" t="s">
        <v>223</v>
      </c>
      <c r="E28" s="2">
        <v>53007660</v>
      </c>
      <c r="F28" s="4" t="s">
        <v>111</v>
      </c>
      <c r="G28" s="35"/>
      <c r="H28" s="4" t="s">
        <v>112</v>
      </c>
      <c r="I28" s="19" t="s">
        <v>100</v>
      </c>
      <c r="J28" s="2">
        <v>53908030</v>
      </c>
      <c r="K28" s="20" t="s">
        <v>101</v>
      </c>
      <c r="L28" s="2">
        <v>53908230</v>
      </c>
      <c r="M28" s="20" t="s">
        <v>102</v>
      </c>
      <c r="N28" s="2">
        <v>53908080</v>
      </c>
      <c r="O28" s="20" t="s">
        <v>103</v>
      </c>
      <c r="P28" s="2">
        <v>53908140</v>
      </c>
      <c r="Q28" s="3" t="s">
        <v>113</v>
      </c>
      <c r="R28" s="2">
        <v>53908460</v>
      </c>
      <c r="S28" s="2"/>
      <c r="T28" s="2"/>
      <c r="U28" s="2"/>
      <c r="V28" s="2"/>
      <c r="W28" s="12" t="s">
        <v>59</v>
      </c>
      <c r="X28" s="2">
        <v>53908330</v>
      </c>
    </row>
    <row r="29" spans="2:24" s="36" customFormat="1" ht="15" thickBot="1" x14ac:dyDescent="0.25">
      <c r="B29" s="36" t="s">
        <v>328</v>
      </c>
      <c r="C29" s="36" t="s">
        <v>325</v>
      </c>
      <c r="D29" s="37" t="s">
        <v>224</v>
      </c>
      <c r="E29" s="37">
        <v>53007690</v>
      </c>
      <c r="F29" s="37" t="s">
        <v>114</v>
      </c>
      <c r="G29" s="50"/>
      <c r="H29" s="38" t="s">
        <v>115</v>
      </c>
      <c r="I29" s="46" t="s">
        <v>100</v>
      </c>
      <c r="J29" s="37">
        <v>53908030</v>
      </c>
      <c r="K29" s="47" t="s">
        <v>116</v>
      </c>
      <c r="L29" s="37"/>
      <c r="M29" s="48" t="s">
        <v>102</v>
      </c>
      <c r="N29" s="37">
        <v>53908080</v>
      </c>
      <c r="O29" s="48" t="s">
        <v>103</v>
      </c>
      <c r="P29" s="37">
        <v>53908140</v>
      </c>
      <c r="Q29" s="47" t="s">
        <v>113</v>
      </c>
      <c r="R29" s="37">
        <v>53908460</v>
      </c>
      <c r="S29" s="37"/>
      <c r="T29" s="37"/>
      <c r="U29" s="37"/>
      <c r="V29" s="37"/>
      <c r="W29" s="40" t="s">
        <v>59</v>
      </c>
      <c r="X29" s="37">
        <v>53908330</v>
      </c>
    </row>
    <row r="30" spans="2:24" s="41" customFormat="1" x14ac:dyDescent="0.2">
      <c r="B30" s="41" t="s">
        <v>328</v>
      </c>
      <c r="C30" s="41" t="s">
        <v>326</v>
      </c>
      <c r="D30" s="42" t="s">
        <v>225</v>
      </c>
      <c r="E30" s="42">
        <v>53007700</v>
      </c>
      <c r="F30" s="42" t="s">
        <v>117</v>
      </c>
      <c r="G30" s="51"/>
      <c r="H30" s="44" t="s">
        <v>118</v>
      </c>
      <c r="I30" s="43" t="s">
        <v>119</v>
      </c>
      <c r="J30" s="42">
        <v>53910210</v>
      </c>
      <c r="K30" s="42" t="s">
        <v>120</v>
      </c>
      <c r="L30" s="42">
        <v>53911010</v>
      </c>
      <c r="M30" s="42" t="s">
        <v>121</v>
      </c>
      <c r="N30" s="42">
        <v>53910810</v>
      </c>
      <c r="O30" s="42" t="s">
        <v>122</v>
      </c>
      <c r="P30" s="42">
        <v>53910310</v>
      </c>
      <c r="Q30" s="42"/>
      <c r="R30" s="42"/>
      <c r="S30" s="42" t="s">
        <v>123</v>
      </c>
      <c r="T30" s="42">
        <v>53910460</v>
      </c>
      <c r="U30" s="42"/>
      <c r="V30" s="42"/>
      <c r="W30" s="42" t="s">
        <v>124</v>
      </c>
      <c r="X30" s="42">
        <v>53910110</v>
      </c>
    </row>
    <row r="31" spans="2:24" x14ac:dyDescent="0.2">
      <c r="B31" t="s">
        <v>328</v>
      </c>
      <c r="C31" t="s">
        <v>326</v>
      </c>
      <c r="D31" s="2" t="s">
        <v>231</v>
      </c>
      <c r="E31" s="2">
        <v>53007710</v>
      </c>
      <c r="F31" s="2" t="s">
        <v>125</v>
      </c>
      <c r="G31" s="35"/>
      <c r="H31" s="4" t="s">
        <v>126</v>
      </c>
      <c r="I31" s="1" t="s">
        <v>119</v>
      </c>
      <c r="J31" s="2">
        <v>53910210</v>
      </c>
      <c r="K31" s="2" t="s">
        <v>120</v>
      </c>
      <c r="L31" s="2">
        <v>53911010</v>
      </c>
      <c r="M31" s="2" t="s">
        <v>121</v>
      </c>
      <c r="N31" s="2">
        <v>53910810</v>
      </c>
      <c r="O31" s="2" t="s">
        <v>122</v>
      </c>
      <c r="P31" s="2">
        <v>53910310</v>
      </c>
      <c r="Q31" s="2"/>
      <c r="R31" s="2"/>
      <c r="S31" s="2" t="s">
        <v>123</v>
      </c>
      <c r="T31" s="2">
        <v>53910460</v>
      </c>
      <c r="U31" s="2"/>
      <c r="V31" s="2"/>
      <c r="W31" s="2" t="s">
        <v>124</v>
      </c>
      <c r="X31" s="2">
        <v>53910110</v>
      </c>
    </row>
    <row r="32" spans="2:24" x14ac:dyDescent="0.2">
      <c r="B32" t="s">
        <v>328</v>
      </c>
      <c r="C32" t="s">
        <v>326</v>
      </c>
      <c r="D32" s="2" t="s">
        <v>232</v>
      </c>
      <c r="E32" s="2">
        <v>53007720</v>
      </c>
      <c r="F32" s="2" t="s">
        <v>127</v>
      </c>
      <c r="G32" s="35"/>
      <c r="H32" s="4" t="s">
        <v>128</v>
      </c>
      <c r="I32" s="1" t="s">
        <v>119</v>
      </c>
      <c r="J32" s="2">
        <v>53910210</v>
      </c>
      <c r="K32" s="2" t="s">
        <v>120</v>
      </c>
      <c r="L32" s="2">
        <v>53911010</v>
      </c>
      <c r="M32" s="2" t="s">
        <v>121</v>
      </c>
      <c r="N32" s="2">
        <v>53910810</v>
      </c>
      <c r="O32" s="2" t="s">
        <v>122</v>
      </c>
      <c r="P32" s="2">
        <v>53910310</v>
      </c>
      <c r="Q32" s="2"/>
      <c r="R32" s="2"/>
      <c r="S32" s="2" t="s">
        <v>123</v>
      </c>
      <c r="T32" s="2">
        <v>53910460</v>
      </c>
      <c r="U32" s="2"/>
      <c r="V32" s="2"/>
      <c r="W32" s="2" t="s">
        <v>124</v>
      </c>
      <c r="X32" s="2">
        <v>53910110</v>
      </c>
    </row>
    <row r="33" spans="1:32" x14ac:dyDescent="0.2">
      <c r="B33" t="s">
        <v>328</v>
      </c>
      <c r="C33" t="s">
        <v>326</v>
      </c>
      <c r="D33" s="2" t="s">
        <v>233</v>
      </c>
      <c r="E33" s="2">
        <v>53007730</v>
      </c>
      <c r="F33" s="2" t="s">
        <v>129</v>
      </c>
      <c r="G33" s="35"/>
      <c r="H33" s="4" t="s">
        <v>130</v>
      </c>
      <c r="I33" s="22" t="s">
        <v>131</v>
      </c>
      <c r="J33" s="2">
        <v>53910220</v>
      </c>
      <c r="K33" s="23" t="s">
        <v>132</v>
      </c>
      <c r="L33" s="2">
        <v>53911020</v>
      </c>
      <c r="M33" s="24" t="s">
        <v>133</v>
      </c>
      <c r="N33" s="2">
        <v>53910820</v>
      </c>
      <c r="O33" s="23" t="s">
        <v>134</v>
      </c>
      <c r="P33" s="2">
        <v>53910320</v>
      </c>
      <c r="Q33" s="2"/>
      <c r="R33" s="2"/>
      <c r="S33" s="23" t="s">
        <v>135</v>
      </c>
      <c r="T33" s="2">
        <v>53910470</v>
      </c>
      <c r="U33" s="24" t="s">
        <v>136</v>
      </c>
      <c r="V33" s="2">
        <v>53910710</v>
      </c>
      <c r="W33" s="23" t="s">
        <v>137</v>
      </c>
      <c r="X33" s="2">
        <v>53910120</v>
      </c>
    </row>
    <row r="34" spans="1:32" x14ac:dyDescent="0.2">
      <c r="B34" t="s">
        <v>328</v>
      </c>
      <c r="C34" t="s">
        <v>326</v>
      </c>
      <c r="D34" s="2" t="s">
        <v>234</v>
      </c>
      <c r="E34" s="2">
        <v>53007740</v>
      </c>
      <c r="F34" s="2" t="s">
        <v>138</v>
      </c>
      <c r="G34" s="35"/>
      <c r="H34" s="4" t="s">
        <v>139</v>
      </c>
      <c r="I34" s="22" t="s">
        <v>131</v>
      </c>
      <c r="J34" s="2">
        <v>53910220</v>
      </c>
      <c r="K34" s="23" t="s">
        <v>132</v>
      </c>
      <c r="L34" s="2">
        <v>53911020</v>
      </c>
      <c r="M34" s="23" t="s">
        <v>133</v>
      </c>
      <c r="N34" s="2">
        <v>53910820</v>
      </c>
      <c r="O34" s="24" t="s">
        <v>134</v>
      </c>
      <c r="P34" s="2">
        <v>53910320</v>
      </c>
      <c r="Q34" s="2"/>
      <c r="R34" s="2"/>
      <c r="S34" s="23" t="s">
        <v>135</v>
      </c>
      <c r="T34" s="2">
        <v>53910470</v>
      </c>
      <c r="U34" s="23" t="s">
        <v>136</v>
      </c>
      <c r="V34" s="2">
        <v>53910710</v>
      </c>
      <c r="W34" s="23" t="s">
        <v>137</v>
      </c>
      <c r="X34" s="2">
        <v>53910120</v>
      </c>
    </row>
    <row r="35" spans="1:32" x14ac:dyDescent="0.2">
      <c r="B35" t="s">
        <v>328</v>
      </c>
      <c r="C35" t="s">
        <v>326</v>
      </c>
      <c r="D35" s="2" t="s">
        <v>235</v>
      </c>
      <c r="E35" s="2">
        <v>53007750</v>
      </c>
      <c r="F35" s="2" t="s">
        <v>140</v>
      </c>
      <c r="G35" s="35"/>
      <c r="H35" s="4" t="s">
        <v>141</v>
      </c>
      <c r="I35" s="22" t="s">
        <v>131</v>
      </c>
      <c r="J35" s="2">
        <v>53910220</v>
      </c>
      <c r="K35" s="23" t="s">
        <v>132</v>
      </c>
      <c r="L35" s="2">
        <v>53911020</v>
      </c>
      <c r="M35" s="23" t="s">
        <v>133</v>
      </c>
      <c r="N35" s="2">
        <v>53910820</v>
      </c>
      <c r="O35" s="23" t="s">
        <v>134</v>
      </c>
      <c r="P35" s="2">
        <v>53910320</v>
      </c>
      <c r="Q35" s="2"/>
      <c r="R35" s="2"/>
      <c r="S35" s="2" t="s">
        <v>142</v>
      </c>
      <c r="T35" s="2">
        <v>53910480</v>
      </c>
      <c r="U35" s="23" t="s">
        <v>136</v>
      </c>
      <c r="V35" s="2">
        <v>53910710</v>
      </c>
      <c r="W35" s="23" t="s">
        <v>137</v>
      </c>
      <c r="X35" s="2">
        <v>53910120</v>
      </c>
    </row>
    <row r="36" spans="1:32" x14ac:dyDescent="0.2">
      <c r="B36" t="s">
        <v>328</v>
      </c>
      <c r="C36" t="s">
        <v>326</v>
      </c>
      <c r="D36" s="2" t="s">
        <v>236</v>
      </c>
      <c r="E36" s="2">
        <v>53007760</v>
      </c>
      <c r="F36" s="2" t="s">
        <v>143</v>
      </c>
      <c r="G36" s="35"/>
      <c r="H36" s="4" t="s">
        <v>144</v>
      </c>
      <c r="I36" s="22" t="s">
        <v>131</v>
      </c>
      <c r="J36" s="2">
        <v>53910220</v>
      </c>
      <c r="K36" s="23" t="s">
        <v>132</v>
      </c>
      <c r="L36" s="2">
        <v>53911020</v>
      </c>
      <c r="M36" s="23" t="s">
        <v>133</v>
      </c>
      <c r="N36" s="2">
        <v>53910820</v>
      </c>
      <c r="O36" s="23" t="s">
        <v>134</v>
      </c>
      <c r="P36" s="2">
        <v>53910320</v>
      </c>
      <c r="Q36" s="2"/>
      <c r="R36" s="2"/>
      <c r="S36" s="2" t="s">
        <v>142</v>
      </c>
      <c r="T36" s="2">
        <v>53910480</v>
      </c>
      <c r="U36" s="23" t="s">
        <v>136</v>
      </c>
      <c r="V36" s="2">
        <v>53910710</v>
      </c>
      <c r="W36" s="23" t="s">
        <v>137</v>
      </c>
      <c r="X36" s="2">
        <v>53910120</v>
      </c>
    </row>
    <row r="37" spans="1:32" x14ac:dyDescent="0.2">
      <c r="B37" t="s">
        <v>328</v>
      </c>
      <c r="C37" t="s">
        <v>326</v>
      </c>
      <c r="D37" s="2" t="s">
        <v>237</v>
      </c>
      <c r="E37" s="2">
        <v>53007770</v>
      </c>
      <c r="F37" s="2" t="s">
        <v>145</v>
      </c>
      <c r="G37" s="35"/>
      <c r="H37" s="4" t="s">
        <v>146</v>
      </c>
      <c r="I37" s="25" t="s">
        <v>147</v>
      </c>
      <c r="J37" s="2">
        <v>53910230</v>
      </c>
      <c r="K37" s="26" t="s">
        <v>148</v>
      </c>
      <c r="L37" s="2">
        <v>53911030</v>
      </c>
      <c r="M37" s="27" t="s">
        <v>149</v>
      </c>
      <c r="N37" s="2">
        <v>53910830</v>
      </c>
      <c r="O37" s="27" t="s">
        <v>150</v>
      </c>
      <c r="P37" s="2">
        <v>53910330</v>
      </c>
      <c r="Q37" s="27" t="s">
        <v>151</v>
      </c>
      <c r="R37" s="2">
        <v>53911110</v>
      </c>
      <c r="S37" s="26" t="s">
        <v>152</v>
      </c>
      <c r="T37" s="2">
        <v>53910490</v>
      </c>
      <c r="U37" s="23" t="s">
        <v>136</v>
      </c>
      <c r="V37" s="2">
        <v>53910710</v>
      </c>
      <c r="W37" s="23" t="s">
        <v>137</v>
      </c>
      <c r="X37" s="2">
        <v>53910120</v>
      </c>
    </row>
    <row r="38" spans="1:32" x14ac:dyDescent="0.2">
      <c r="B38" t="s">
        <v>328</v>
      </c>
      <c r="C38" t="s">
        <v>326</v>
      </c>
      <c r="D38" s="2" t="s">
        <v>238</v>
      </c>
      <c r="E38" s="2">
        <v>53007780</v>
      </c>
      <c r="F38" s="2" t="s">
        <v>153</v>
      </c>
      <c r="G38" s="35"/>
      <c r="H38" s="4" t="s">
        <v>154</v>
      </c>
      <c r="I38" s="28" t="s">
        <v>147</v>
      </c>
      <c r="J38" s="2">
        <v>53910230</v>
      </c>
      <c r="K38" s="26" t="s">
        <v>148</v>
      </c>
      <c r="L38" s="2">
        <v>53911030</v>
      </c>
      <c r="M38" s="26" t="s">
        <v>149</v>
      </c>
      <c r="N38" s="2">
        <v>53910830</v>
      </c>
      <c r="O38" s="26" t="s">
        <v>150</v>
      </c>
      <c r="P38" s="2">
        <v>53910330</v>
      </c>
      <c r="Q38" s="3" t="s">
        <v>155</v>
      </c>
      <c r="R38" s="2">
        <v>53911120</v>
      </c>
      <c r="S38" s="26" t="s">
        <v>152</v>
      </c>
      <c r="T38" s="2">
        <v>53910490</v>
      </c>
      <c r="U38" s="23" t="s">
        <v>136</v>
      </c>
      <c r="V38" s="2">
        <v>53910710</v>
      </c>
      <c r="W38" s="23" t="s">
        <v>137</v>
      </c>
      <c r="X38" s="2">
        <v>53910120</v>
      </c>
    </row>
    <row r="39" spans="1:32" x14ac:dyDescent="0.2">
      <c r="B39" t="s">
        <v>328</v>
      </c>
      <c r="C39" t="s">
        <v>326</v>
      </c>
      <c r="D39" s="2" t="s">
        <v>239</v>
      </c>
      <c r="E39" s="2">
        <v>53007790</v>
      </c>
      <c r="F39" s="2" t="s">
        <v>156</v>
      </c>
      <c r="G39" s="35"/>
      <c r="H39" s="4" t="s">
        <v>157</v>
      </c>
      <c r="I39" s="29" t="s">
        <v>158</v>
      </c>
      <c r="J39" s="2">
        <v>53910240</v>
      </c>
      <c r="K39" s="30" t="s">
        <v>159</v>
      </c>
      <c r="L39" s="2">
        <v>53911040</v>
      </c>
      <c r="M39" s="30" t="s">
        <v>160</v>
      </c>
      <c r="N39" s="2">
        <v>53910840</v>
      </c>
      <c r="O39" s="30" t="s">
        <v>161</v>
      </c>
      <c r="P39" s="2">
        <v>53910340</v>
      </c>
      <c r="Q39" s="30" t="s">
        <v>162</v>
      </c>
      <c r="R39" s="2">
        <v>53911130</v>
      </c>
      <c r="S39" s="30" t="s">
        <v>163</v>
      </c>
      <c r="T39" s="2">
        <v>53910500</v>
      </c>
      <c r="U39" s="2"/>
      <c r="V39" s="2"/>
      <c r="W39" s="30" t="s">
        <v>164</v>
      </c>
      <c r="X39" s="2">
        <v>53910130</v>
      </c>
    </row>
    <row r="40" spans="1:32" x14ac:dyDescent="0.2">
      <c r="B40" t="s">
        <v>328</v>
      </c>
      <c r="C40" t="s">
        <v>326</v>
      </c>
      <c r="D40" s="2" t="s">
        <v>240</v>
      </c>
      <c r="E40" s="2">
        <v>53007800</v>
      </c>
      <c r="F40" s="2" t="s">
        <v>165</v>
      </c>
      <c r="G40" s="35"/>
      <c r="H40" s="4" t="s">
        <v>166</v>
      </c>
      <c r="I40" s="29" t="s">
        <v>158</v>
      </c>
      <c r="J40" s="2">
        <v>53910240</v>
      </c>
      <c r="K40" s="30" t="s">
        <v>159</v>
      </c>
      <c r="L40" s="2">
        <v>53911040</v>
      </c>
      <c r="M40" s="30" t="s">
        <v>160</v>
      </c>
      <c r="N40" s="2">
        <v>53910840</v>
      </c>
      <c r="O40" s="30" t="s">
        <v>161</v>
      </c>
      <c r="P40" s="2">
        <v>53910340</v>
      </c>
      <c r="Q40" s="2" t="s">
        <v>167</v>
      </c>
      <c r="R40" s="2">
        <v>53911140</v>
      </c>
      <c r="S40" s="30" t="s">
        <v>163</v>
      </c>
      <c r="T40" s="2">
        <v>53910500</v>
      </c>
      <c r="U40" s="2"/>
      <c r="V40" s="2"/>
      <c r="W40" s="30" t="s">
        <v>164</v>
      </c>
      <c r="X40" s="2">
        <v>53910130</v>
      </c>
    </row>
    <row r="41" spans="1:32" x14ac:dyDescent="0.2">
      <c r="B41" t="s">
        <v>328</v>
      </c>
      <c r="C41" t="s">
        <v>326</v>
      </c>
      <c r="D41" s="2" t="s">
        <v>241</v>
      </c>
      <c r="E41" s="2">
        <v>53007810</v>
      </c>
      <c r="F41" s="2" t="s">
        <v>168</v>
      </c>
      <c r="G41" s="35"/>
      <c r="H41" s="4" t="s">
        <v>169</v>
      </c>
      <c r="I41" s="29" t="s">
        <v>158</v>
      </c>
      <c r="J41" s="2">
        <v>53910240</v>
      </c>
      <c r="K41" s="30" t="s">
        <v>159</v>
      </c>
      <c r="L41" s="2">
        <v>53911040</v>
      </c>
      <c r="M41" s="30" t="s">
        <v>160</v>
      </c>
      <c r="N41" s="2">
        <v>53910840</v>
      </c>
      <c r="O41" s="30" t="s">
        <v>161</v>
      </c>
      <c r="P41" s="2">
        <v>53910340</v>
      </c>
      <c r="Q41" s="30" t="s">
        <v>170</v>
      </c>
      <c r="R41" s="2">
        <v>53911150</v>
      </c>
      <c r="S41" s="30" t="s">
        <v>163</v>
      </c>
      <c r="T41" s="2">
        <v>53910500</v>
      </c>
      <c r="U41" s="2"/>
      <c r="V41" s="2"/>
      <c r="W41" s="30" t="s">
        <v>164</v>
      </c>
      <c r="X41" s="2">
        <v>53910130</v>
      </c>
    </row>
    <row r="42" spans="1:32" x14ac:dyDescent="0.2">
      <c r="B42" t="s">
        <v>328</v>
      </c>
      <c r="C42" t="s">
        <v>326</v>
      </c>
      <c r="D42" s="2" t="s">
        <v>242</v>
      </c>
      <c r="E42" s="2">
        <v>53007820</v>
      </c>
      <c r="F42" s="2" t="s">
        <v>171</v>
      </c>
      <c r="G42" s="35"/>
      <c r="H42" s="4" t="s">
        <v>172</v>
      </c>
      <c r="I42" s="29" t="s">
        <v>158</v>
      </c>
      <c r="J42" s="2">
        <v>53910240</v>
      </c>
      <c r="K42" s="30" t="s">
        <v>159</v>
      </c>
      <c r="L42" s="2">
        <v>53911040</v>
      </c>
      <c r="M42" s="30" t="s">
        <v>160</v>
      </c>
      <c r="N42" s="2">
        <v>53910840</v>
      </c>
      <c r="O42" s="30" t="s">
        <v>161</v>
      </c>
      <c r="P42" s="2">
        <v>53910340</v>
      </c>
      <c r="Q42" s="2" t="s">
        <v>173</v>
      </c>
      <c r="R42" s="2">
        <v>53911160</v>
      </c>
      <c r="S42" s="30" t="s">
        <v>163</v>
      </c>
      <c r="T42" s="2">
        <v>53910500</v>
      </c>
      <c r="U42" s="2"/>
      <c r="V42" s="2"/>
      <c r="W42" s="30" t="s">
        <v>164</v>
      </c>
      <c r="X42" s="2">
        <v>53910130</v>
      </c>
    </row>
    <row r="43" spans="1:32" x14ac:dyDescent="0.2">
      <c r="B43" t="s">
        <v>328</v>
      </c>
      <c r="C43" t="s">
        <v>326</v>
      </c>
      <c r="D43" s="2" t="s">
        <v>243</v>
      </c>
      <c r="E43" s="2">
        <v>53007830</v>
      </c>
      <c r="F43" s="2" t="s">
        <v>174</v>
      </c>
      <c r="G43" s="35"/>
      <c r="H43" s="4" t="s">
        <v>175</v>
      </c>
      <c r="I43" s="31" t="s">
        <v>158</v>
      </c>
      <c r="J43" s="2">
        <v>53910240</v>
      </c>
      <c r="K43" s="30" t="s">
        <v>159</v>
      </c>
      <c r="L43" s="2">
        <v>53911040</v>
      </c>
      <c r="M43" s="2" t="s">
        <v>176</v>
      </c>
      <c r="N43" s="2">
        <v>53910850</v>
      </c>
      <c r="O43" s="2" t="s">
        <v>177</v>
      </c>
      <c r="P43" s="2">
        <v>53910350</v>
      </c>
      <c r="Q43" s="30" t="s">
        <v>178</v>
      </c>
      <c r="R43" s="2">
        <v>53911170</v>
      </c>
      <c r="S43" s="2" t="s">
        <v>179</v>
      </c>
      <c r="T43" s="2">
        <v>53910510</v>
      </c>
      <c r="U43" s="2"/>
      <c r="V43" s="2"/>
      <c r="W43" s="30" t="s">
        <v>164</v>
      </c>
      <c r="X43" s="2">
        <v>53910130</v>
      </c>
    </row>
    <row r="44" spans="1:32" x14ac:dyDescent="0.2">
      <c r="B44" t="s">
        <v>328</v>
      </c>
      <c r="C44" t="s">
        <v>326</v>
      </c>
      <c r="D44" s="2" t="s">
        <v>201</v>
      </c>
      <c r="E44" s="2">
        <v>53007860</v>
      </c>
      <c r="F44" s="2" t="s">
        <v>180</v>
      </c>
      <c r="G44" s="35"/>
      <c r="H44" s="4" t="s">
        <v>181</v>
      </c>
      <c r="I44" s="32" t="s">
        <v>182</v>
      </c>
      <c r="J44" s="2"/>
      <c r="K44" s="33" t="s">
        <v>183</v>
      </c>
      <c r="L44" s="2"/>
      <c r="M44" s="33" t="s">
        <v>184</v>
      </c>
      <c r="N44" s="2"/>
      <c r="O44" s="33" t="s">
        <v>185</v>
      </c>
      <c r="P44" s="2">
        <v>53910360</v>
      </c>
      <c r="Q44" s="33" t="s">
        <v>187</v>
      </c>
      <c r="R44" s="2"/>
      <c r="S44" s="33" t="s">
        <v>188</v>
      </c>
      <c r="T44" s="2"/>
      <c r="U44" s="33" t="s">
        <v>189</v>
      </c>
      <c r="V44" s="2"/>
      <c r="W44" s="33" t="s">
        <v>190</v>
      </c>
      <c r="X44" s="2"/>
    </row>
    <row r="45" spans="1:32" x14ac:dyDescent="0.2">
      <c r="B45" t="s">
        <v>328</v>
      </c>
      <c r="C45" t="s">
        <v>326</v>
      </c>
      <c r="D45" s="2" t="s">
        <v>202</v>
      </c>
      <c r="E45" s="2">
        <v>53007870</v>
      </c>
      <c r="F45" s="2" t="s">
        <v>191</v>
      </c>
      <c r="G45" s="35"/>
      <c r="H45" s="4" t="s">
        <v>192</v>
      </c>
      <c r="I45" s="32" t="s">
        <v>182</v>
      </c>
      <c r="J45" s="2"/>
      <c r="K45" s="33" t="s">
        <v>183</v>
      </c>
      <c r="L45" s="2"/>
      <c r="M45" s="33" t="s">
        <v>184</v>
      </c>
      <c r="N45" s="2"/>
      <c r="O45" s="33" t="s">
        <v>185</v>
      </c>
      <c r="P45" s="2">
        <v>53910360</v>
      </c>
      <c r="Q45" s="2" t="s">
        <v>193</v>
      </c>
      <c r="R45" s="2"/>
      <c r="S45" s="33" t="s">
        <v>188</v>
      </c>
      <c r="T45" s="2"/>
      <c r="U45" s="33" t="s">
        <v>189</v>
      </c>
      <c r="V45" s="2"/>
      <c r="W45" s="33" t="s">
        <v>190</v>
      </c>
      <c r="X45" s="2"/>
    </row>
    <row r="46" spans="1:32" s="81" customFormat="1" ht="15" thickBot="1" x14ac:dyDescent="0.25">
      <c r="B46" s="81" t="s">
        <v>328</v>
      </c>
      <c r="C46" s="81" t="s">
        <v>326</v>
      </c>
      <c r="D46" s="82" t="s">
        <v>203</v>
      </c>
      <c r="E46" s="82">
        <v>53007900</v>
      </c>
      <c r="F46" s="82" t="s">
        <v>194</v>
      </c>
      <c r="G46" s="83"/>
      <c r="H46" s="84" t="s">
        <v>195</v>
      </c>
      <c r="I46" s="85" t="s">
        <v>196</v>
      </c>
      <c r="J46" s="82"/>
      <c r="K46" s="86" t="s">
        <v>197</v>
      </c>
      <c r="L46" s="82"/>
      <c r="M46" s="86" t="s">
        <v>184</v>
      </c>
      <c r="N46" s="82"/>
      <c r="O46" s="86" t="s">
        <v>185</v>
      </c>
      <c r="P46" s="82" t="s">
        <v>186</v>
      </c>
      <c r="Q46" s="86" t="s">
        <v>198</v>
      </c>
      <c r="R46" s="82"/>
      <c r="S46" s="86" t="s">
        <v>188</v>
      </c>
      <c r="T46" s="82"/>
      <c r="U46" s="87" t="s">
        <v>199</v>
      </c>
      <c r="V46" s="82"/>
      <c r="W46" s="86" t="s">
        <v>200</v>
      </c>
      <c r="X46" s="82"/>
    </row>
    <row r="47" spans="1:32" ht="15" thickTop="1" x14ac:dyDescent="0.2">
      <c r="A47" t="s">
        <v>395</v>
      </c>
      <c r="B47" t="s">
        <v>329</v>
      </c>
      <c r="C47" t="s">
        <v>395</v>
      </c>
      <c r="D47" s="2" t="s">
        <v>382</v>
      </c>
      <c r="E47">
        <v>53006900</v>
      </c>
      <c r="F47" t="s">
        <v>332</v>
      </c>
      <c r="I47" t="s">
        <v>333</v>
      </c>
      <c r="J47">
        <v>53905810</v>
      </c>
      <c r="K47" t="s">
        <v>334</v>
      </c>
      <c r="L47">
        <v>53905800</v>
      </c>
      <c r="M47" t="s">
        <v>335</v>
      </c>
      <c r="N47">
        <v>53905780</v>
      </c>
      <c r="O47" t="s">
        <v>336</v>
      </c>
      <c r="P47">
        <v>53905790</v>
      </c>
      <c r="Y47" t="s">
        <v>333</v>
      </c>
      <c r="Z47">
        <v>53905810</v>
      </c>
      <c r="AA47" t="s">
        <v>334</v>
      </c>
      <c r="AB47">
        <v>53905800</v>
      </c>
      <c r="AC47" t="s">
        <v>335</v>
      </c>
      <c r="AD47">
        <v>53905780</v>
      </c>
      <c r="AE47" t="s">
        <v>336</v>
      </c>
      <c r="AF47">
        <v>53905790</v>
      </c>
    </row>
    <row r="48" spans="1:32" x14ac:dyDescent="0.2">
      <c r="A48" t="s">
        <v>396</v>
      </c>
      <c r="B48" t="s">
        <v>329</v>
      </c>
      <c r="C48" t="s">
        <v>395</v>
      </c>
      <c r="D48" s="2" t="s">
        <v>383</v>
      </c>
      <c r="E48">
        <v>53006910</v>
      </c>
      <c r="F48" t="s">
        <v>337</v>
      </c>
      <c r="G48" s="35"/>
      <c r="I48" t="s">
        <v>338</v>
      </c>
      <c r="J48">
        <v>53905830</v>
      </c>
      <c r="K48" t="s">
        <v>339</v>
      </c>
      <c r="L48">
        <v>53905802</v>
      </c>
      <c r="M48" t="s">
        <v>335</v>
      </c>
      <c r="N48">
        <v>53905780</v>
      </c>
      <c r="O48" t="s">
        <v>336</v>
      </c>
      <c r="P48">
        <v>53905790</v>
      </c>
      <c r="Y48" t="s">
        <v>338</v>
      </c>
      <c r="Z48">
        <v>53905830</v>
      </c>
      <c r="AA48" t="s">
        <v>339</v>
      </c>
      <c r="AB48">
        <v>53905802</v>
      </c>
      <c r="AC48" t="s">
        <v>335</v>
      </c>
      <c r="AD48">
        <v>53905780</v>
      </c>
      <c r="AE48" t="s">
        <v>336</v>
      </c>
      <c r="AF48">
        <v>53905790</v>
      </c>
    </row>
    <row r="49" spans="1:44" x14ac:dyDescent="0.2">
      <c r="A49" t="s">
        <v>397</v>
      </c>
      <c r="B49" t="s">
        <v>329</v>
      </c>
      <c r="C49" t="s">
        <v>395</v>
      </c>
      <c r="D49" s="2" t="s">
        <v>384</v>
      </c>
      <c r="E49">
        <v>53006920</v>
      </c>
      <c r="F49" t="s">
        <v>340</v>
      </c>
      <c r="G49" s="35"/>
      <c r="I49" t="s">
        <v>341</v>
      </c>
      <c r="J49">
        <v>53905814</v>
      </c>
      <c r="K49" t="s">
        <v>342</v>
      </c>
      <c r="L49">
        <v>53905804</v>
      </c>
      <c r="M49" t="s">
        <v>335</v>
      </c>
      <c r="N49">
        <v>53905780</v>
      </c>
      <c r="O49" t="s">
        <v>336</v>
      </c>
      <c r="P49">
        <v>53905790</v>
      </c>
      <c r="Y49" t="s">
        <v>341</v>
      </c>
      <c r="Z49">
        <v>53905814</v>
      </c>
      <c r="AA49" t="s">
        <v>342</v>
      </c>
      <c r="AB49">
        <v>53905804</v>
      </c>
      <c r="AC49" t="s">
        <v>335</v>
      </c>
      <c r="AD49">
        <v>53905780</v>
      </c>
      <c r="AE49" t="s">
        <v>336</v>
      </c>
      <c r="AF49">
        <v>53905790</v>
      </c>
    </row>
    <row r="50" spans="1:44" x14ac:dyDescent="0.2">
      <c r="B50" t="s">
        <v>329</v>
      </c>
      <c r="C50" t="s">
        <v>395</v>
      </c>
      <c r="D50" s="2" t="s">
        <v>385</v>
      </c>
      <c r="E50">
        <v>53006930</v>
      </c>
      <c r="F50" t="s">
        <v>343</v>
      </c>
      <c r="G50" s="35"/>
      <c r="I50" t="s">
        <v>344</v>
      </c>
      <c r="J50">
        <v>53905816</v>
      </c>
      <c r="K50" t="s">
        <v>345</v>
      </c>
      <c r="L50">
        <v>53905806</v>
      </c>
      <c r="M50" t="s">
        <v>335</v>
      </c>
      <c r="N50">
        <v>53905780</v>
      </c>
      <c r="O50" t="s">
        <v>336</v>
      </c>
      <c r="P50">
        <v>53905790</v>
      </c>
      <c r="Y50" t="s">
        <v>344</v>
      </c>
      <c r="Z50">
        <v>53905816</v>
      </c>
      <c r="AA50" t="s">
        <v>345</v>
      </c>
      <c r="AB50">
        <v>53905806</v>
      </c>
      <c r="AC50" t="s">
        <v>335</v>
      </c>
      <c r="AD50">
        <v>53905780</v>
      </c>
      <c r="AE50" t="s">
        <v>336</v>
      </c>
      <c r="AF50">
        <v>53905790</v>
      </c>
    </row>
    <row r="51" spans="1:44" x14ac:dyDescent="0.2">
      <c r="B51" t="s">
        <v>329</v>
      </c>
      <c r="C51" t="s">
        <v>395</v>
      </c>
      <c r="D51" s="2" t="s">
        <v>386</v>
      </c>
      <c r="E51">
        <v>53006940</v>
      </c>
      <c r="F51" t="s">
        <v>346</v>
      </c>
      <c r="G51" s="35"/>
      <c r="I51" t="s">
        <v>347</v>
      </c>
      <c r="J51">
        <v>53905818</v>
      </c>
      <c r="K51" t="s">
        <v>348</v>
      </c>
      <c r="L51">
        <v>53905807</v>
      </c>
      <c r="M51" t="s">
        <v>335</v>
      </c>
      <c r="N51">
        <v>53905780</v>
      </c>
      <c r="O51" t="s">
        <v>336</v>
      </c>
      <c r="P51">
        <v>53905790</v>
      </c>
      <c r="Y51" t="s">
        <v>347</v>
      </c>
      <c r="Z51">
        <v>53905818</v>
      </c>
      <c r="AA51" t="s">
        <v>348</v>
      </c>
      <c r="AB51" t="s">
        <v>13</v>
      </c>
      <c r="AC51" t="s">
        <v>335</v>
      </c>
      <c r="AD51">
        <v>53905780</v>
      </c>
      <c r="AE51" t="s">
        <v>336</v>
      </c>
      <c r="AF51">
        <v>53905790</v>
      </c>
    </row>
    <row r="52" spans="1:44" x14ac:dyDescent="0.2">
      <c r="B52" t="s">
        <v>329</v>
      </c>
      <c r="C52" t="s">
        <v>396</v>
      </c>
      <c r="D52" s="2" t="s">
        <v>387</v>
      </c>
      <c r="E52">
        <v>53007100</v>
      </c>
      <c r="F52" t="s">
        <v>349</v>
      </c>
      <c r="G52" s="35"/>
      <c r="I52" t="s">
        <v>350</v>
      </c>
      <c r="J52">
        <v>53905630</v>
      </c>
      <c r="K52" t="s">
        <v>351</v>
      </c>
      <c r="L52">
        <v>53905620</v>
      </c>
      <c r="M52" t="s">
        <v>352</v>
      </c>
      <c r="N52">
        <v>53905600</v>
      </c>
      <c r="O52" t="s">
        <v>353</v>
      </c>
      <c r="P52">
        <v>53905610</v>
      </c>
      <c r="Y52" t="s">
        <v>350</v>
      </c>
      <c r="Z52">
        <v>53905630</v>
      </c>
      <c r="AA52" t="s">
        <v>351</v>
      </c>
      <c r="AB52">
        <v>53905620</v>
      </c>
      <c r="AC52" t="s">
        <v>352</v>
      </c>
      <c r="AD52">
        <v>53905600</v>
      </c>
      <c r="AE52" t="s">
        <v>353</v>
      </c>
      <c r="AF52">
        <v>53905610</v>
      </c>
    </row>
    <row r="53" spans="1:44" x14ac:dyDescent="0.2">
      <c r="B53" t="s">
        <v>329</v>
      </c>
      <c r="C53" t="s">
        <v>396</v>
      </c>
      <c r="D53" s="2" t="s">
        <v>388</v>
      </c>
      <c r="E53">
        <v>53007110</v>
      </c>
      <c r="F53" t="s">
        <v>354</v>
      </c>
      <c r="G53" s="35"/>
      <c r="I53" t="s">
        <v>355</v>
      </c>
      <c r="J53">
        <v>53905650</v>
      </c>
      <c r="K53" t="s">
        <v>356</v>
      </c>
      <c r="L53">
        <v>53905640</v>
      </c>
      <c r="M53" t="s">
        <v>352</v>
      </c>
      <c r="N53">
        <v>53905600</v>
      </c>
      <c r="O53" t="s">
        <v>353</v>
      </c>
      <c r="P53">
        <v>53905610</v>
      </c>
      <c r="Y53" t="s">
        <v>355</v>
      </c>
      <c r="Z53">
        <v>53905650</v>
      </c>
      <c r="AA53" t="s">
        <v>356</v>
      </c>
      <c r="AB53">
        <v>53905640</v>
      </c>
      <c r="AC53" t="s">
        <v>352</v>
      </c>
      <c r="AD53">
        <v>53905600</v>
      </c>
      <c r="AE53" t="s">
        <v>353</v>
      </c>
      <c r="AF53">
        <v>53905610</v>
      </c>
    </row>
    <row r="54" spans="1:44" x14ac:dyDescent="0.2">
      <c r="B54" t="s">
        <v>329</v>
      </c>
      <c r="C54" t="s">
        <v>396</v>
      </c>
      <c r="D54" s="2" t="s">
        <v>389</v>
      </c>
      <c r="E54">
        <v>53007120</v>
      </c>
      <c r="F54" t="s">
        <v>357</v>
      </c>
      <c r="G54" s="35"/>
      <c r="I54" t="s">
        <v>358</v>
      </c>
      <c r="J54">
        <v>53905670</v>
      </c>
      <c r="K54" t="s">
        <v>359</v>
      </c>
      <c r="L54">
        <v>53905660</v>
      </c>
      <c r="M54" t="s">
        <v>352</v>
      </c>
      <c r="N54">
        <v>53905600</v>
      </c>
      <c r="O54" t="s">
        <v>353</v>
      </c>
      <c r="P54">
        <v>53905610</v>
      </c>
      <c r="Y54" t="s">
        <v>358</v>
      </c>
      <c r="Z54">
        <v>53905670</v>
      </c>
      <c r="AA54" t="s">
        <v>359</v>
      </c>
      <c r="AB54">
        <v>53905660</v>
      </c>
      <c r="AC54" t="s">
        <v>352</v>
      </c>
      <c r="AD54">
        <v>53905600</v>
      </c>
      <c r="AE54" t="s">
        <v>353</v>
      </c>
      <c r="AF54">
        <v>53905610</v>
      </c>
    </row>
    <row r="55" spans="1:44" x14ac:dyDescent="0.2">
      <c r="B55" t="s">
        <v>329</v>
      </c>
      <c r="C55" t="s">
        <v>396</v>
      </c>
      <c r="D55" s="2" t="s">
        <v>390</v>
      </c>
      <c r="E55">
        <v>53007130</v>
      </c>
      <c r="F55" t="s">
        <v>360</v>
      </c>
      <c r="G55" s="35"/>
      <c r="I55" t="s">
        <v>361</v>
      </c>
      <c r="J55">
        <v>53905690</v>
      </c>
      <c r="K55" t="s">
        <v>362</v>
      </c>
      <c r="L55">
        <v>53905680</v>
      </c>
      <c r="M55" t="s">
        <v>363</v>
      </c>
      <c r="N55">
        <v>53905720</v>
      </c>
      <c r="O55" t="s">
        <v>364</v>
      </c>
      <c r="P55" t="s">
        <v>13</v>
      </c>
      <c r="Y55" t="s">
        <v>361</v>
      </c>
      <c r="Z55">
        <v>53905690</v>
      </c>
      <c r="AA55" t="s">
        <v>362</v>
      </c>
      <c r="AB55">
        <v>53905680</v>
      </c>
      <c r="AC55" t="s">
        <v>363</v>
      </c>
      <c r="AD55">
        <v>53905720</v>
      </c>
      <c r="AE55" t="s">
        <v>364</v>
      </c>
      <c r="AF55" t="s">
        <v>13</v>
      </c>
    </row>
    <row r="56" spans="1:44" x14ac:dyDescent="0.2">
      <c r="B56" t="s">
        <v>329</v>
      </c>
      <c r="C56" t="s">
        <v>396</v>
      </c>
      <c r="D56" s="2" t="s">
        <v>391</v>
      </c>
      <c r="E56">
        <v>53007140</v>
      </c>
      <c r="F56" t="s">
        <v>365</v>
      </c>
      <c r="G56" s="35"/>
      <c r="I56" t="s">
        <v>366</v>
      </c>
      <c r="J56">
        <v>53905710</v>
      </c>
      <c r="K56" t="s">
        <v>367</v>
      </c>
      <c r="L56">
        <v>53905700</v>
      </c>
      <c r="M56" t="s">
        <v>363</v>
      </c>
      <c r="N56">
        <v>53905720</v>
      </c>
      <c r="O56" t="s">
        <v>364</v>
      </c>
      <c r="P56" t="s">
        <v>13</v>
      </c>
      <c r="Y56" t="s">
        <v>366</v>
      </c>
      <c r="Z56">
        <v>53905710</v>
      </c>
      <c r="AA56" t="s">
        <v>367</v>
      </c>
      <c r="AB56">
        <v>53905700</v>
      </c>
      <c r="AC56" t="s">
        <v>363</v>
      </c>
      <c r="AD56">
        <v>53905720</v>
      </c>
      <c r="AE56" t="s">
        <v>364</v>
      </c>
      <c r="AF56" t="s">
        <v>13</v>
      </c>
    </row>
    <row r="57" spans="1:44" x14ac:dyDescent="0.2">
      <c r="B57" t="s">
        <v>329</v>
      </c>
      <c r="C57" t="s">
        <v>396</v>
      </c>
      <c r="D57" s="2" t="s">
        <v>392</v>
      </c>
      <c r="E57">
        <v>53007150</v>
      </c>
      <c r="F57" t="s">
        <v>368</v>
      </c>
      <c r="G57" s="35"/>
      <c r="I57" t="s">
        <v>369</v>
      </c>
      <c r="J57">
        <v>53905740</v>
      </c>
      <c r="K57" t="s">
        <v>370</v>
      </c>
      <c r="L57">
        <v>53905730</v>
      </c>
      <c r="M57" t="s">
        <v>363</v>
      </c>
      <c r="N57">
        <v>53905720</v>
      </c>
      <c r="O57" t="s">
        <v>364</v>
      </c>
      <c r="P57" t="s">
        <v>13</v>
      </c>
      <c r="Y57" t="s">
        <v>369</v>
      </c>
      <c r="Z57">
        <v>53905740</v>
      </c>
      <c r="AA57" t="s">
        <v>370</v>
      </c>
      <c r="AB57">
        <v>53905730</v>
      </c>
      <c r="AC57" t="s">
        <v>363</v>
      </c>
      <c r="AD57">
        <v>53905720</v>
      </c>
      <c r="AE57" t="s">
        <v>364</v>
      </c>
      <c r="AF57" t="s">
        <v>13</v>
      </c>
    </row>
    <row r="58" spans="1:44" x14ac:dyDescent="0.2">
      <c r="B58" t="s">
        <v>329</v>
      </c>
      <c r="C58" t="s">
        <v>397</v>
      </c>
      <c r="D58" s="2" t="s">
        <v>393</v>
      </c>
      <c r="E58">
        <v>53007160</v>
      </c>
      <c r="F58" t="s">
        <v>371</v>
      </c>
      <c r="G58" s="35"/>
      <c r="I58" t="s">
        <v>372</v>
      </c>
      <c r="J58">
        <v>53905920</v>
      </c>
      <c r="K58" t="s">
        <v>373</v>
      </c>
      <c r="L58">
        <v>53905910</v>
      </c>
      <c r="M58" t="s">
        <v>374</v>
      </c>
      <c r="N58">
        <v>53905900</v>
      </c>
      <c r="O58" t="s">
        <v>353</v>
      </c>
      <c r="P58">
        <v>53905610</v>
      </c>
      <c r="Y58" t="s">
        <v>372</v>
      </c>
      <c r="Z58">
        <v>53905920</v>
      </c>
      <c r="AA58" t="s">
        <v>373</v>
      </c>
      <c r="AB58">
        <v>53905910</v>
      </c>
      <c r="AC58" t="s">
        <v>374</v>
      </c>
      <c r="AD58">
        <v>53905900</v>
      </c>
      <c r="AE58" t="s">
        <v>353</v>
      </c>
      <c r="AF58">
        <v>53905610</v>
      </c>
    </row>
    <row r="59" spans="1:44" s="81" customFormat="1" ht="15" thickBot="1" x14ac:dyDescent="0.25">
      <c r="B59" s="81" t="s">
        <v>329</v>
      </c>
      <c r="C59" s="81" t="s">
        <v>397</v>
      </c>
      <c r="D59" s="82" t="s">
        <v>394</v>
      </c>
      <c r="E59" s="81">
        <v>53007170</v>
      </c>
      <c r="F59" s="81" t="s">
        <v>375</v>
      </c>
      <c r="G59" s="83"/>
      <c r="I59" s="81" t="s">
        <v>376</v>
      </c>
      <c r="J59" s="81">
        <v>53905922</v>
      </c>
      <c r="K59" s="81" t="s">
        <v>377</v>
      </c>
      <c r="L59" s="81">
        <v>53905912</v>
      </c>
      <c r="M59" s="81" t="s">
        <v>374</v>
      </c>
      <c r="N59" s="81">
        <v>53905900</v>
      </c>
      <c r="O59" s="81" t="s">
        <v>353</v>
      </c>
      <c r="P59" s="81">
        <v>53905610</v>
      </c>
      <c r="Y59" s="81" t="s">
        <v>376</v>
      </c>
      <c r="Z59" s="81">
        <v>53905922</v>
      </c>
      <c r="AA59" s="81" t="s">
        <v>377</v>
      </c>
      <c r="AB59" s="81">
        <v>53905912</v>
      </c>
      <c r="AC59" s="81" t="s">
        <v>374</v>
      </c>
      <c r="AD59" s="81">
        <v>53905900</v>
      </c>
      <c r="AE59" s="81" t="s">
        <v>353</v>
      </c>
      <c r="AF59" s="81">
        <v>53905610</v>
      </c>
    </row>
    <row r="60" spans="1:44" ht="15" thickTop="1" x14ac:dyDescent="0.2">
      <c r="A60" t="s">
        <v>595</v>
      </c>
      <c r="B60" t="s">
        <v>330</v>
      </c>
      <c r="C60" t="s">
        <v>595</v>
      </c>
      <c r="D60" s="2" t="s">
        <v>602</v>
      </c>
      <c r="E60">
        <v>53008040</v>
      </c>
      <c r="F60" t="s">
        <v>398</v>
      </c>
      <c r="H60" t="s">
        <v>399</v>
      </c>
      <c r="I60" t="s">
        <v>400</v>
      </c>
      <c r="J60">
        <v>53904812</v>
      </c>
      <c r="K60" t="s">
        <v>401</v>
      </c>
      <c r="L60">
        <v>53904854</v>
      </c>
      <c r="M60" t="s">
        <v>401</v>
      </c>
      <c r="O60" t="s">
        <v>402</v>
      </c>
      <c r="P60">
        <v>53904760</v>
      </c>
      <c r="Q60" t="s">
        <v>403</v>
      </c>
      <c r="R60">
        <v>53904782</v>
      </c>
      <c r="S60" t="s">
        <v>404</v>
      </c>
      <c r="T60">
        <v>53904620</v>
      </c>
      <c r="AG60" t="s">
        <v>400</v>
      </c>
      <c r="AH60">
        <v>53904812</v>
      </c>
      <c r="AI60" t="s">
        <v>401</v>
      </c>
      <c r="AJ60">
        <v>53904854</v>
      </c>
      <c r="AK60" t="s">
        <v>401</v>
      </c>
      <c r="AL60">
        <v>53904854</v>
      </c>
      <c r="AM60" t="s">
        <v>402</v>
      </c>
      <c r="AN60">
        <v>53904760</v>
      </c>
      <c r="AO60" t="s">
        <v>403</v>
      </c>
      <c r="AP60">
        <v>53904782</v>
      </c>
      <c r="AQ60" t="s">
        <v>404</v>
      </c>
      <c r="AR60">
        <v>53904620</v>
      </c>
    </row>
    <row r="61" spans="1:44" x14ac:dyDescent="0.2">
      <c r="A61" t="s">
        <v>596</v>
      </c>
      <c r="B61" t="s">
        <v>330</v>
      </c>
      <c r="C61" t="s">
        <v>595</v>
      </c>
      <c r="D61" s="2" t="s">
        <v>603</v>
      </c>
      <c r="E61">
        <v>53008060</v>
      </c>
      <c r="F61" t="s">
        <v>405</v>
      </c>
      <c r="H61" t="s">
        <v>406</v>
      </c>
      <c r="I61" t="s">
        <v>400</v>
      </c>
      <c r="J61">
        <v>53904812</v>
      </c>
      <c r="K61" t="s">
        <v>401</v>
      </c>
      <c r="L61">
        <v>53904854</v>
      </c>
      <c r="M61" t="s">
        <v>401</v>
      </c>
      <c r="O61" t="s">
        <v>402</v>
      </c>
      <c r="P61">
        <v>53904760</v>
      </c>
      <c r="Q61" t="s">
        <v>403</v>
      </c>
      <c r="R61">
        <v>53904782</v>
      </c>
      <c r="S61" t="s">
        <v>404</v>
      </c>
      <c r="T61">
        <v>53904620</v>
      </c>
      <c r="AG61" t="s">
        <v>400</v>
      </c>
      <c r="AH61">
        <v>53904812</v>
      </c>
      <c r="AI61" t="s">
        <v>401</v>
      </c>
      <c r="AJ61">
        <v>53904854</v>
      </c>
      <c r="AK61" t="s">
        <v>401</v>
      </c>
      <c r="AL61">
        <v>53904854</v>
      </c>
      <c r="AM61" t="s">
        <v>402</v>
      </c>
      <c r="AN61">
        <v>53904760</v>
      </c>
      <c r="AO61" t="s">
        <v>403</v>
      </c>
      <c r="AP61">
        <v>53904782</v>
      </c>
      <c r="AQ61" t="s">
        <v>404</v>
      </c>
      <c r="AR61">
        <v>53904620</v>
      </c>
    </row>
    <row r="62" spans="1:44" x14ac:dyDescent="0.2">
      <c r="A62" t="s">
        <v>597</v>
      </c>
      <c r="B62" t="s">
        <v>330</v>
      </c>
      <c r="C62" t="s">
        <v>595</v>
      </c>
      <c r="D62" s="2" t="s">
        <v>891</v>
      </c>
      <c r="E62">
        <v>53008070</v>
      </c>
      <c r="F62" t="s">
        <v>890</v>
      </c>
      <c r="H62" t="s">
        <v>892</v>
      </c>
      <c r="I62" t="s">
        <v>400</v>
      </c>
      <c r="J62">
        <v>53904812</v>
      </c>
      <c r="K62" t="s">
        <v>401</v>
      </c>
      <c r="L62">
        <v>53904854</v>
      </c>
      <c r="M62" t="s">
        <v>401</v>
      </c>
      <c r="O62" t="s">
        <v>402</v>
      </c>
      <c r="P62">
        <v>53904760</v>
      </c>
      <c r="Q62" t="s">
        <v>403</v>
      </c>
      <c r="R62">
        <v>53904782</v>
      </c>
      <c r="S62" t="s">
        <v>404</v>
      </c>
      <c r="T62">
        <v>53904620</v>
      </c>
    </row>
    <row r="63" spans="1:44" x14ac:dyDescent="0.2">
      <c r="A63" t="s">
        <v>598</v>
      </c>
      <c r="B63" t="s">
        <v>330</v>
      </c>
      <c r="C63" t="s">
        <v>595</v>
      </c>
      <c r="D63" s="2" t="s">
        <v>604</v>
      </c>
      <c r="E63">
        <v>53008090</v>
      </c>
      <c r="F63" t="s">
        <v>407</v>
      </c>
      <c r="H63" t="s">
        <v>408</v>
      </c>
      <c r="I63" t="s">
        <v>400</v>
      </c>
      <c r="J63">
        <v>53904812</v>
      </c>
      <c r="K63" t="s">
        <v>401</v>
      </c>
      <c r="L63">
        <v>53904854</v>
      </c>
      <c r="M63" t="s">
        <v>401</v>
      </c>
      <c r="O63" t="s">
        <v>402</v>
      </c>
      <c r="P63">
        <v>53904760</v>
      </c>
      <c r="Q63" t="s">
        <v>403</v>
      </c>
      <c r="R63">
        <v>53904782</v>
      </c>
      <c r="S63" t="s">
        <v>404</v>
      </c>
      <c r="T63">
        <v>53904620</v>
      </c>
      <c r="AG63" t="s">
        <v>400</v>
      </c>
      <c r="AH63">
        <v>53904812</v>
      </c>
      <c r="AI63" t="s">
        <v>401</v>
      </c>
      <c r="AJ63">
        <v>53904854</v>
      </c>
      <c r="AK63" t="s">
        <v>401</v>
      </c>
      <c r="AL63">
        <v>53904854</v>
      </c>
      <c r="AM63" t="s">
        <v>402</v>
      </c>
      <c r="AN63">
        <v>53904760</v>
      </c>
      <c r="AO63" t="s">
        <v>403</v>
      </c>
      <c r="AP63">
        <v>53904782</v>
      </c>
      <c r="AQ63" t="s">
        <v>404</v>
      </c>
      <c r="AR63">
        <v>53904620</v>
      </c>
    </row>
    <row r="64" spans="1:44" x14ac:dyDescent="0.2">
      <c r="A64" t="s">
        <v>599</v>
      </c>
      <c r="B64" t="s">
        <v>330</v>
      </c>
      <c r="C64" t="s">
        <v>595</v>
      </c>
      <c r="D64" s="2" t="s">
        <v>605</v>
      </c>
      <c r="E64">
        <v>53008200</v>
      </c>
      <c r="F64" t="s">
        <v>409</v>
      </c>
      <c r="H64" t="s">
        <v>410</v>
      </c>
      <c r="I64" t="s">
        <v>411</v>
      </c>
      <c r="J64">
        <v>53904814</v>
      </c>
      <c r="K64" t="s">
        <v>412</v>
      </c>
      <c r="L64">
        <v>53904856</v>
      </c>
      <c r="M64" t="s">
        <v>413</v>
      </c>
      <c r="N64">
        <v>53904910</v>
      </c>
      <c r="O64" t="s">
        <v>402</v>
      </c>
      <c r="P64">
        <v>53904760</v>
      </c>
      <c r="Q64" t="s">
        <v>403</v>
      </c>
      <c r="R64">
        <v>53904782</v>
      </c>
      <c r="S64" t="s">
        <v>404</v>
      </c>
      <c r="T64">
        <v>53904620</v>
      </c>
      <c r="AG64" t="s">
        <v>411</v>
      </c>
      <c r="AH64">
        <v>53904814</v>
      </c>
      <c r="AI64" t="s">
        <v>412</v>
      </c>
      <c r="AJ64">
        <v>53904856</v>
      </c>
      <c r="AK64" t="s">
        <v>413</v>
      </c>
      <c r="AL64">
        <v>53904910</v>
      </c>
      <c r="AM64" t="s">
        <v>402</v>
      </c>
      <c r="AN64">
        <v>53904760</v>
      </c>
      <c r="AO64" t="s">
        <v>403</v>
      </c>
      <c r="AP64">
        <v>53904782</v>
      </c>
      <c r="AQ64" t="s">
        <v>404</v>
      </c>
      <c r="AR64">
        <v>53904620</v>
      </c>
    </row>
    <row r="65" spans="1:44" x14ac:dyDescent="0.2">
      <c r="A65" t="s">
        <v>600</v>
      </c>
      <c r="B65" t="s">
        <v>330</v>
      </c>
      <c r="C65" t="s">
        <v>596</v>
      </c>
      <c r="D65" s="2" t="s">
        <v>606</v>
      </c>
      <c r="E65">
        <v>53008460</v>
      </c>
      <c r="F65" t="s">
        <v>414</v>
      </c>
      <c r="H65" t="s">
        <v>415</v>
      </c>
      <c r="I65" t="s">
        <v>416</v>
      </c>
      <c r="J65">
        <v>53904820</v>
      </c>
      <c r="K65" t="s">
        <v>417</v>
      </c>
      <c r="L65">
        <v>53904860</v>
      </c>
      <c r="M65" t="s">
        <v>418</v>
      </c>
      <c r="N65">
        <v>53904916</v>
      </c>
      <c r="O65" t="s">
        <v>419</v>
      </c>
      <c r="P65">
        <v>53904764</v>
      </c>
      <c r="Q65" t="s">
        <v>420</v>
      </c>
      <c r="R65">
        <v>53904784</v>
      </c>
      <c r="S65" t="s">
        <v>421</v>
      </c>
      <c r="T65">
        <v>53904630</v>
      </c>
      <c r="AG65" t="s">
        <v>416</v>
      </c>
      <c r="AH65">
        <v>53904820</v>
      </c>
      <c r="AI65" t="s">
        <v>417</v>
      </c>
      <c r="AJ65">
        <v>53904860</v>
      </c>
      <c r="AK65" t="s">
        <v>418</v>
      </c>
      <c r="AL65">
        <v>53904916</v>
      </c>
      <c r="AM65" t="s">
        <v>419</v>
      </c>
      <c r="AN65">
        <v>53904764</v>
      </c>
      <c r="AO65" t="s">
        <v>420</v>
      </c>
      <c r="AP65">
        <v>53904784</v>
      </c>
      <c r="AQ65" t="s">
        <v>421</v>
      </c>
      <c r="AR65">
        <v>53904630</v>
      </c>
    </row>
    <row r="66" spans="1:44" x14ac:dyDescent="0.2">
      <c r="A66" t="s">
        <v>601</v>
      </c>
      <c r="B66" t="s">
        <v>330</v>
      </c>
      <c r="C66" t="s">
        <v>596</v>
      </c>
      <c r="D66" s="2" t="s">
        <v>607</v>
      </c>
      <c r="E66">
        <v>53008470</v>
      </c>
      <c r="F66" t="s">
        <v>422</v>
      </c>
      <c r="H66" t="s">
        <v>423</v>
      </c>
      <c r="I66" t="s">
        <v>416</v>
      </c>
      <c r="J66">
        <v>53904820</v>
      </c>
      <c r="K66" t="s">
        <v>417</v>
      </c>
      <c r="L66">
        <v>53904860</v>
      </c>
      <c r="M66" t="s">
        <v>418</v>
      </c>
      <c r="N66">
        <v>53904916</v>
      </c>
      <c r="O66" t="s">
        <v>419</v>
      </c>
      <c r="P66">
        <v>53904764</v>
      </c>
      <c r="Q66" t="s">
        <v>420</v>
      </c>
      <c r="R66">
        <v>53904784</v>
      </c>
      <c r="S66" t="s">
        <v>421</v>
      </c>
      <c r="T66">
        <v>53904630</v>
      </c>
      <c r="AG66" t="s">
        <v>416</v>
      </c>
      <c r="AH66">
        <v>53904820</v>
      </c>
      <c r="AI66" t="s">
        <v>417</v>
      </c>
      <c r="AJ66">
        <v>53904860</v>
      </c>
      <c r="AK66" t="s">
        <v>418</v>
      </c>
      <c r="AL66">
        <v>53904916</v>
      </c>
      <c r="AM66" t="s">
        <v>419</v>
      </c>
      <c r="AN66">
        <v>53904764</v>
      </c>
      <c r="AO66" t="s">
        <v>420</v>
      </c>
      <c r="AP66">
        <v>53904784</v>
      </c>
      <c r="AQ66" t="s">
        <v>421</v>
      </c>
      <c r="AR66">
        <v>53904630</v>
      </c>
    </row>
    <row r="67" spans="1:44" x14ac:dyDescent="0.2">
      <c r="B67" t="s">
        <v>330</v>
      </c>
      <c r="C67" t="s">
        <v>596</v>
      </c>
      <c r="D67" s="2" t="s">
        <v>608</v>
      </c>
      <c r="E67">
        <v>53008480</v>
      </c>
      <c r="F67" t="s">
        <v>424</v>
      </c>
      <c r="H67" t="s">
        <v>425</v>
      </c>
      <c r="I67" t="s">
        <v>416</v>
      </c>
      <c r="J67">
        <v>53904820</v>
      </c>
      <c r="K67" t="s">
        <v>417</v>
      </c>
      <c r="L67">
        <v>53904860</v>
      </c>
      <c r="M67" t="s">
        <v>418</v>
      </c>
      <c r="N67">
        <v>53904916</v>
      </c>
      <c r="O67" t="s">
        <v>419</v>
      </c>
      <c r="P67">
        <v>53904764</v>
      </c>
      <c r="Q67" t="s">
        <v>420</v>
      </c>
      <c r="R67">
        <v>53904784</v>
      </c>
      <c r="S67" t="s">
        <v>421</v>
      </c>
      <c r="T67">
        <v>53904630</v>
      </c>
      <c r="AG67" t="s">
        <v>416</v>
      </c>
      <c r="AH67">
        <v>53904820</v>
      </c>
      <c r="AI67" t="s">
        <v>417</v>
      </c>
      <c r="AJ67">
        <v>53904860</v>
      </c>
      <c r="AK67" t="s">
        <v>418</v>
      </c>
      <c r="AL67">
        <v>53904916</v>
      </c>
      <c r="AM67" t="s">
        <v>419</v>
      </c>
      <c r="AN67">
        <v>53904764</v>
      </c>
      <c r="AO67" t="s">
        <v>420</v>
      </c>
      <c r="AP67">
        <v>53904784</v>
      </c>
      <c r="AQ67" t="s">
        <v>421</v>
      </c>
      <c r="AR67">
        <v>53904630</v>
      </c>
    </row>
    <row r="68" spans="1:44" x14ac:dyDescent="0.2">
      <c r="B68" t="s">
        <v>330</v>
      </c>
      <c r="C68" t="s">
        <v>596</v>
      </c>
      <c r="D68" s="2" t="s">
        <v>609</v>
      </c>
      <c r="E68">
        <v>53008490</v>
      </c>
      <c r="F68" t="s">
        <v>426</v>
      </c>
      <c r="H68" t="s">
        <v>427</v>
      </c>
      <c r="I68" t="s">
        <v>416</v>
      </c>
      <c r="J68">
        <v>53904820</v>
      </c>
      <c r="K68" t="s">
        <v>417</v>
      </c>
      <c r="L68">
        <v>53904860</v>
      </c>
      <c r="M68" t="s">
        <v>418</v>
      </c>
      <c r="N68">
        <v>53904916</v>
      </c>
      <c r="O68" t="s">
        <v>419</v>
      </c>
      <c r="P68">
        <v>53904764</v>
      </c>
      <c r="Q68" t="s">
        <v>420</v>
      </c>
      <c r="R68">
        <v>53904784</v>
      </c>
      <c r="S68" t="s">
        <v>421</v>
      </c>
      <c r="T68">
        <v>53904630</v>
      </c>
      <c r="AG68" t="s">
        <v>416</v>
      </c>
      <c r="AH68">
        <v>53904820</v>
      </c>
      <c r="AI68" t="s">
        <v>417</v>
      </c>
      <c r="AJ68">
        <v>53904860</v>
      </c>
      <c r="AK68" t="s">
        <v>418</v>
      </c>
      <c r="AL68">
        <v>53904916</v>
      </c>
      <c r="AM68" t="s">
        <v>419</v>
      </c>
      <c r="AN68">
        <v>53904764</v>
      </c>
      <c r="AO68" t="s">
        <v>420</v>
      </c>
      <c r="AP68">
        <v>53904784</v>
      </c>
      <c r="AQ68" t="s">
        <v>421</v>
      </c>
      <c r="AR68">
        <v>53904630</v>
      </c>
    </row>
    <row r="69" spans="1:44" x14ac:dyDescent="0.2">
      <c r="B69" t="s">
        <v>330</v>
      </c>
      <c r="C69" t="s">
        <v>596</v>
      </c>
      <c r="D69" s="2" t="s">
        <v>610</v>
      </c>
      <c r="E69">
        <v>53008500</v>
      </c>
      <c r="F69" t="s">
        <v>428</v>
      </c>
      <c r="H69" t="s">
        <v>429</v>
      </c>
      <c r="I69" t="s">
        <v>416</v>
      </c>
      <c r="J69">
        <v>53904820</v>
      </c>
      <c r="K69" t="s">
        <v>417</v>
      </c>
      <c r="L69">
        <v>53904860</v>
      </c>
      <c r="M69" t="s">
        <v>418</v>
      </c>
      <c r="N69">
        <v>53904916</v>
      </c>
      <c r="O69" t="s">
        <v>419</v>
      </c>
      <c r="P69">
        <v>53904764</v>
      </c>
      <c r="Q69" t="s">
        <v>420</v>
      </c>
      <c r="R69">
        <v>53904784</v>
      </c>
      <c r="S69" t="s">
        <v>421</v>
      </c>
      <c r="T69">
        <v>53904630</v>
      </c>
      <c r="AG69" t="s">
        <v>416</v>
      </c>
      <c r="AH69">
        <v>53904820</v>
      </c>
      <c r="AI69" t="s">
        <v>417</v>
      </c>
      <c r="AJ69">
        <v>53904860</v>
      </c>
      <c r="AK69" t="s">
        <v>418</v>
      </c>
      <c r="AL69">
        <v>53904916</v>
      </c>
      <c r="AM69" t="s">
        <v>419</v>
      </c>
      <c r="AN69">
        <v>53904764</v>
      </c>
      <c r="AO69" t="s">
        <v>420</v>
      </c>
      <c r="AP69">
        <v>53904784</v>
      </c>
      <c r="AQ69" t="s">
        <v>421</v>
      </c>
      <c r="AR69">
        <v>53904630</v>
      </c>
    </row>
    <row r="70" spans="1:44" x14ac:dyDescent="0.2">
      <c r="B70" t="s">
        <v>330</v>
      </c>
      <c r="C70" t="s">
        <v>596</v>
      </c>
      <c r="D70" s="2" t="s">
        <v>611</v>
      </c>
      <c r="E70">
        <v>53008510</v>
      </c>
      <c r="F70" t="s">
        <v>430</v>
      </c>
      <c r="H70" t="s">
        <v>431</v>
      </c>
      <c r="I70" t="s">
        <v>416</v>
      </c>
      <c r="J70">
        <v>53904820</v>
      </c>
      <c r="K70" t="s">
        <v>417</v>
      </c>
      <c r="L70">
        <v>53904860</v>
      </c>
      <c r="M70" t="s">
        <v>418</v>
      </c>
      <c r="N70">
        <v>53904916</v>
      </c>
      <c r="O70" t="s">
        <v>419</v>
      </c>
      <c r="P70">
        <v>53904764</v>
      </c>
      <c r="Q70" t="s">
        <v>420</v>
      </c>
      <c r="R70">
        <v>53904784</v>
      </c>
      <c r="S70" t="s">
        <v>421</v>
      </c>
      <c r="T70">
        <v>53904630</v>
      </c>
      <c r="AG70" t="s">
        <v>416</v>
      </c>
      <c r="AH70">
        <v>53904820</v>
      </c>
      <c r="AI70" t="s">
        <v>417</v>
      </c>
      <c r="AJ70">
        <v>53904860</v>
      </c>
      <c r="AK70" t="s">
        <v>418</v>
      </c>
      <c r="AL70">
        <v>53904916</v>
      </c>
      <c r="AM70" t="s">
        <v>419</v>
      </c>
      <c r="AN70">
        <v>53904764</v>
      </c>
      <c r="AO70" t="s">
        <v>420</v>
      </c>
      <c r="AP70">
        <v>53904784</v>
      </c>
      <c r="AQ70" t="s">
        <v>421</v>
      </c>
      <c r="AR70">
        <v>53904630</v>
      </c>
    </row>
    <row r="71" spans="1:44" x14ac:dyDescent="0.2">
      <c r="B71" t="s">
        <v>330</v>
      </c>
      <c r="C71" t="s">
        <v>597</v>
      </c>
      <c r="D71" s="2" t="s">
        <v>612</v>
      </c>
      <c r="E71">
        <v>53008570</v>
      </c>
      <c r="F71" t="s">
        <v>432</v>
      </c>
      <c r="H71" t="s">
        <v>433</v>
      </c>
      <c r="I71" t="s">
        <v>434</v>
      </c>
      <c r="J71">
        <v>53904818</v>
      </c>
      <c r="K71" t="s">
        <v>435</v>
      </c>
      <c r="L71">
        <v>53904862</v>
      </c>
      <c r="M71" t="s">
        <v>436</v>
      </c>
      <c r="N71">
        <v>53904914</v>
      </c>
      <c r="O71" t="s">
        <v>437</v>
      </c>
      <c r="P71">
        <v>53904762</v>
      </c>
      <c r="Q71" t="s">
        <v>438</v>
      </c>
      <c r="R71">
        <v>53904786</v>
      </c>
      <c r="S71" t="s">
        <v>439</v>
      </c>
      <c r="T71">
        <v>53904600</v>
      </c>
      <c r="AG71" t="s">
        <v>434</v>
      </c>
      <c r="AH71">
        <v>53904818</v>
      </c>
      <c r="AI71" t="s">
        <v>435</v>
      </c>
      <c r="AJ71">
        <v>53904862</v>
      </c>
      <c r="AK71" t="s">
        <v>436</v>
      </c>
      <c r="AL71">
        <v>53904914</v>
      </c>
      <c r="AM71" t="s">
        <v>437</v>
      </c>
      <c r="AN71">
        <v>53904762</v>
      </c>
      <c r="AO71" t="s">
        <v>438</v>
      </c>
      <c r="AP71">
        <v>53904786</v>
      </c>
      <c r="AQ71" t="s">
        <v>439</v>
      </c>
      <c r="AR71">
        <v>53904600</v>
      </c>
    </row>
    <row r="72" spans="1:44" x14ac:dyDescent="0.2">
      <c r="B72" t="s">
        <v>330</v>
      </c>
      <c r="C72" t="s">
        <v>598</v>
      </c>
      <c r="D72" s="2" t="s">
        <v>613</v>
      </c>
      <c r="E72">
        <v>53008590</v>
      </c>
      <c r="F72" t="s">
        <v>440</v>
      </c>
      <c r="H72" t="s">
        <v>441</v>
      </c>
      <c r="I72" t="s">
        <v>442</v>
      </c>
      <c r="J72">
        <v>53904826</v>
      </c>
      <c r="K72" t="s">
        <v>443</v>
      </c>
      <c r="L72">
        <v>53904868</v>
      </c>
      <c r="M72" t="s">
        <v>444</v>
      </c>
      <c r="N72">
        <v>53904880</v>
      </c>
      <c r="O72" t="s">
        <v>445</v>
      </c>
      <c r="P72">
        <v>53904770</v>
      </c>
      <c r="Q72" t="s">
        <v>446</v>
      </c>
      <c r="R72">
        <v>53904792</v>
      </c>
      <c r="S72" t="s">
        <v>439</v>
      </c>
      <c r="T72">
        <v>53904600</v>
      </c>
      <c r="AG72" t="s">
        <v>442</v>
      </c>
      <c r="AH72">
        <v>53904826</v>
      </c>
      <c r="AI72" t="s">
        <v>443</v>
      </c>
      <c r="AJ72">
        <v>53904868</v>
      </c>
      <c r="AK72" t="s">
        <v>444</v>
      </c>
      <c r="AL72">
        <v>53904880</v>
      </c>
      <c r="AM72" t="s">
        <v>445</v>
      </c>
      <c r="AN72">
        <v>53904770</v>
      </c>
      <c r="AO72" t="s">
        <v>446</v>
      </c>
      <c r="AP72">
        <v>53904792</v>
      </c>
      <c r="AQ72" t="s">
        <v>439</v>
      </c>
      <c r="AR72">
        <v>53904600</v>
      </c>
    </row>
    <row r="73" spans="1:44" x14ac:dyDescent="0.2">
      <c r="B73" t="s">
        <v>330</v>
      </c>
      <c r="C73" t="s">
        <v>598</v>
      </c>
      <c r="D73" s="2" t="s">
        <v>614</v>
      </c>
      <c r="E73">
        <v>53008620</v>
      </c>
      <c r="F73" t="s">
        <v>447</v>
      </c>
      <c r="H73" t="s">
        <v>448</v>
      </c>
      <c r="I73" t="s">
        <v>449</v>
      </c>
      <c r="J73">
        <v>53904822</v>
      </c>
      <c r="K73" t="s">
        <v>450</v>
      </c>
      <c r="L73">
        <v>53904864</v>
      </c>
      <c r="M73" t="s">
        <v>451</v>
      </c>
      <c r="N73">
        <v>53904920</v>
      </c>
      <c r="O73" t="s">
        <v>452</v>
      </c>
      <c r="P73">
        <v>53904772</v>
      </c>
      <c r="Q73" t="s">
        <v>453</v>
      </c>
      <c r="R73">
        <v>53904788</v>
      </c>
      <c r="S73" t="s">
        <v>439</v>
      </c>
      <c r="T73">
        <v>53904600</v>
      </c>
      <c r="AG73" t="s">
        <v>449</v>
      </c>
      <c r="AH73">
        <v>53904822</v>
      </c>
      <c r="AI73" t="s">
        <v>450</v>
      </c>
      <c r="AJ73">
        <v>53904864</v>
      </c>
      <c r="AK73" t="s">
        <v>451</v>
      </c>
      <c r="AL73">
        <v>53904920</v>
      </c>
      <c r="AM73" t="s">
        <v>452</v>
      </c>
      <c r="AN73">
        <v>53904772</v>
      </c>
      <c r="AO73" t="s">
        <v>453</v>
      </c>
      <c r="AP73">
        <v>53904788</v>
      </c>
      <c r="AQ73" t="s">
        <v>439</v>
      </c>
      <c r="AR73">
        <v>53904600</v>
      </c>
    </row>
    <row r="74" spans="1:44" x14ac:dyDescent="0.2">
      <c r="B74" t="s">
        <v>330</v>
      </c>
      <c r="C74" t="s">
        <v>598</v>
      </c>
      <c r="D74" s="2" t="s">
        <v>615</v>
      </c>
      <c r="E74">
        <v>53008630</v>
      </c>
      <c r="F74" t="s">
        <v>454</v>
      </c>
      <c r="H74" t="s">
        <v>455</v>
      </c>
      <c r="I74" t="s">
        <v>449</v>
      </c>
      <c r="J74">
        <v>53904822</v>
      </c>
      <c r="K74" t="s">
        <v>450</v>
      </c>
      <c r="L74">
        <v>53904864</v>
      </c>
      <c r="M74" t="s">
        <v>451</v>
      </c>
      <c r="N74">
        <v>53904920</v>
      </c>
      <c r="O74" t="s">
        <v>452</v>
      </c>
      <c r="P74">
        <v>53904772</v>
      </c>
      <c r="Q74" t="s">
        <v>453</v>
      </c>
      <c r="R74">
        <v>53904788</v>
      </c>
      <c r="S74" t="s">
        <v>439</v>
      </c>
      <c r="T74">
        <v>53904600</v>
      </c>
      <c r="AG74" t="s">
        <v>449</v>
      </c>
      <c r="AH74">
        <v>53904822</v>
      </c>
      <c r="AI74" t="s">
        <v>450</v>
      </c>
      <c r="AJ74">
        <v>53904864</v>
      </c>
      <c r="AK74" t="s">
        <v>451</v>
      </c>
      <c r="AL74">
        <v>53904920</v>
      </c>
      <c r="AM74" t="s">
        <v>452</v>
      </c>
      <c r="AN74">
        <v>53904772</v>
      </c>
      <c r="AO74" t="s">
        <v>453</v>
      </c>
      <c r="AP74">
        <v>53904788</v>
      </c>
      <c r="AQ74" t="s">
        <v>439</v>
      </c>
      <c r="AR74">
        <v>53904600</v>
      </c>
    </row>
    <row r="75" spans="1:44" x14ac:dyDescent="0.2">
      <c r="B75" t="s">
        <v>330</v>
      </c>
      <c r="C75" t="s">
        <v>598</v>
      </c>
      <c r="D75" s="2" t="s">
        <v>616</v>
      </c>
      <c r="E75">
        <v>53008640</v>
      </c>
      <c r="F75" t="s">
        <v>456</v>
      </c>
      <c r="H75" t="s">
        <v>457</v>
      </c>
      <c r="I75" t="s">
        <v>449</v>
      </c>
      <c r="J75">
        <v>53904822</v>
      </c>
      <c r="K75" t="s">
        <v>450</v>
      </c>
      <c r="L75">
        <v>53904864</v>
      </c>
      <c r="M75" t="s">
        <v>451</v>
      </c>
      <c r="N75">
        <v>53904920</v>
      </c>
      <c r="O75" t="s">
        <v>452</v>
      </c>
      <c r="P75">
        <v>53904772</v>
      </c>
      <c r="Q75" t="s">
        <v>453</v>
      </c>
      <c r="R75">
        <v>53904788</v>
      </c>
      <c r="S75" t="s">
        <v>439</v>
      </c>
      <c r="T75">
        <v>53904600</v>
      </c>
      <c r="AG75" t="s">
        <v>449</v>
      </c>
      <c r="AH75">
        <v>53904822</v>
      </c>
      <c r="AI75" t="s">
        <v>450</v>
      </c>
      <c r="AJ75">
        <v>53904864</v>
      </c>
      <c r="AK75" t="s">
        <v>451</v>
      </c>
      <c r="AL75">
        <v>53904920</v>
      </c>
      <c r="AM75" t="s">
        <v>452</v>
      </c>
      <c r="AN75">
        <v>53904772</v>
      </c>
      <c r="AO75" t="s">
        <v>453</v>
      </c>
      <c r="AP75">
        <v>53904788</v>
      </c>
      <c r="AQ75" t="s">
        <v>439</v>
      </c>
      <c r="AR75">
        <v>53904600</v>
      </c>
    </row>
    <row r="76" spans="1:44" x14ac:dyDescent="0.2">
      <c r="B76" t="s">
        <v>330</v>
      </c>
      <c r="C76" t="s">
        <v>598</v>
      </c>
      <c r="D76" s="2" t="s">
        <v>617</v>
      </c>
      <c r="E76">
        <v>53008650</v>
      </c>
      <c r="F76" t="s">
        <v>458</v>
      </c>
      <c r="H76" t="s">
        <v>459</v>
      </c>
      <c r="I76" t="s">
        <v>460</v>
      </c>
      <c r="J76">
        <v>53904824</v>
      </c>
      <c r="K76" t="s">
        <v>461</v>
      </c>
      <c r="L76">
        <v>53904866</v>
      </c>
      <c r="M76" t="s">
        <v>462</v>
      </c>
      <c r="N76">
        <v>53904922</v>
      </c>
      <c r="O76" t="s">
        <v>452</v>
      </c>
      <c r="P76">
        <v>53904772</v>
      </c>
      <c r="Q76" t="s">
        <v>463</v>
      </c>
      <c r="R76">
        <v>53904790</v>
      </c>
      <c r="S76" t="s">
        <v>439</v>
      </c>
      <c r="T76">
        <v>53904600</v>
      </c>
      <c r="AG76" t="s">
        <v>460</v>
      </c>
      <c r="AH76">
        <v>53904824</v>
      </c>
      <c r="AI76" t="s">
        <v>461</v>
      </c>
      <c r="AJ76">
        <v>53904866</v>
      </c>
      <c r="AK76" t="s">
        <v>462</v>
      </c>
      <c r="AL76">
        <v>53904922</v>
      </c>
      <c r="AM76" t="s">
        <v>452</v>
      </c>
      <c r="AN76">
        <v>53904772</v>
      </c>
      <c r="AO76" t="s">
        <v>463</v>
      </c>
      <c r="AP76">
        <v>53904790</v>
      </c>
      <c r="AQ76" t="s">
        <v>439</v>
      </c>
      <c r="AR76">
        <v>53904600</v>
      </c>
    </row>
    <row r="77" spans="1:44" x14ac:dyDescent="0.2">
      <c r="B77" t="s">
        <v>330</v>
      </c>
      <c r="C77" t="s">
        <v>598</v>
      </c>
      <c r="D77" s="2" t="s">
        <v>618</v>
      </c>
      <c r="E77">
        <v>53008660</v>
      </c>
      <c r="F77" t="s">
        <v>464</v>
      </c>
      <c r="H77" t="s">
        <v>465</v>
      </c>
      <c r="I77" t="s">
        <v>460</v>
      </c>
      <c r="J77">
        <v>53904824</v>
      </c>
      <c r="K77" t="s">
        <v>461</v>
      </c>
      <c r="L77">
        <v>53904866</v>
      </c>
      <c r="M77" t="s">
        <v>462</v>
      </c>
      <c r="N77">
        <v>53904922</v>
      </c>
      <c r="O77" t="s">
        <v>452</v>
      </c>
      <c r="P77">
        <v>53904772</v>
      </c>
      <c r="Q77" t="s">
        <v>463</v>
      </c>
      <c r="R77">
        <v>53904790</v>
      </c>
      <c r="S77" t="s">
        <v>439</v>
      </c>
      <c r="T77">
        <v>53904600</v>
      </c>
      <c r="AG77" t="s">
        <v>460</v>
      </c>
      <c r="AH77">
        <v>53904824</v>
      </c>
      <c r="AI77" t="s">
        <v>461</v>
      </c>
      <c r="AJ77">
        <v>53904866</v>
      </c>
      <c r="AK77" t="s">
        <v>462</v>
      </c>
      <c r="AL77">
        <v>53904922</v>
      </c>
      <c r="AM77" t="s">
        <v>452</v>
      </c>
      <c r="AN77">
        <v>53904772</v>
      </c>
      <c r="AO77" t="s">
        <v>463</v>
      </c>
      <c r="AP77">
        <v>53904790</v>
      </c>
      <c r="AQ77" t="s">
        <v>439</v>
      </c>
      <c r="AR77">
        <v>53904600</v>
      </c>
    </row>
    <row r="78" spans="1:44" x14ac:dyDescent="0.2">
      <c r="B78" t="s">
        <v>330</v>
      </c>
      <c r="C78" t="s">
        <v>598</v>
      </c>
      <c r="D78" s="2" t="s">
        <v>619</v>
      </c>
      <c r="E78">
        <v>53008670</v>
      </c>
      <c r="F78" t="s">
        <v>466</v>
      </c>
      <c r="H78" t="s">
        <v>467</v>
      </c>
      <c r="I78" t="s">
        <v>442</v>
      </c>
      <c r="J78">
        <v>53904826</v>
      </c>
      <c r="K78" t="s">
        <v>443</v>
      </c>
      <c r="L78">
        <v>53904868</v>
      </c>
      <c r="M78" t="s">
        <v>444</v>
      </c>
      <c r="N78">
        <v>53904880</v>
      </c>
      <c r="O78" t="s">
        <v>445</v>
      </c>
      <c r="P78">
        <v>53904770</v>
      </c>
      <c r="Q78" t="s">
        <v>446</v>
      </c>
      <c r="R78">
        <v>53904792</v>
      </c>
      <c r="S78" t="s">
        <v>439</v>
      </c>
      <c r="T78">
        <v>53904600</v>
      </c>
      <c r="AG78" t="s">
        <v>442</v>
      </c>
      <c r="AH78">
        <v>53904826</v>
      </c>
      <c r="AI78" t="s">
        <v>443</v>
      </c>
      <c r="AJ78">
        <v>53904868</v>
      </c>
      <c r="AK78" t="s">
        <v>444</v>
      </c>
      <c r="AL78">
        <v>53904880</v>
      </c>
      <c r="AM78" t="s">
        <v>445</v>
      </c>
      <c r="AN78">
        <v>53904770</v>
      </c>
      <c r="AO78" t="s">
        <v>446</v>
      </c>
      <c r="AP78">
        <v>53904792</v>
      </c>
      <c r="AQ78" t="s">
        <v>439</v>
      </c>
      <c r="AR78">
        <v>53904600</v>
      </c>
    </row>
    <row r="79" spans="1:44" x14ac:dyDescent="0.2">
      <c r="B79" t="s">
        <v>330</v>
      </c>
      <c r="C79" t="s">
        <v>598</v>
      </c>
      <c r="D79" s="2" t="s">
        <v>620</v>
      </c>
      <c r="E79">
        <v>53008690</v>
      </c>
      <c r="F79" t="s">
        <v>468</v>
      </c>
      <c r="H79" t="s">
        <v>469</v>
      </c>
      <c r="I79" t="s">
        <v>442</v>
      </c>
      <c r="J79">
        <v>53904826</v>
      </c>
      <c r="K79" t="s">
        <v>443</v>
      </c>
      <c r="L79">
        <v>53904868</v>
      </c>
      <c r="M79" t="s">
        <v>444</v>
      </c>
      <c r="N79">
        <v>53904880</v>
      </c>
      <c r="O79" t="s">
        <v>445</v>
      </c>
      <c r="P79">
        <v>53904770</v>
      </c>
      <c r="Q79" t="s">
        <v>446</v>
      </c>
      <c r="R79">
        <v>53904792</v>
      </c>
      <c r="S79" t="s">
        <v>439</v>
      </c>
      <c r="T79">
        <v>53904600</v>
      </c>
      <c r="AG79" t="s">
        <v>442</v>
      </c>
      <c r="AH79">
        <v>53904826</v>
      </c>
      <c r="AI79" t="s">
        <v>443</v>
      </c>
      <c r="AJ79">
        <v>53904868</v>
      </c>
      <c r="AK79" t="s">
        <v>444</v>
      </c>
      <c r="AL79">
        <v>53904880</v>
      </c>
      <c r="AM79" t="s">
        <v>445</v>
      </c>
      <c r="AN79">
        <v>53904770</v>
      </c>
      <c r="AO79" t="s">
        <v>446</v>
      </c>
      <c r="AP79">
        <v>53904792</v>
      </c>
      <c r="AQ79" t="s">
        <v>439</v>
      </c>
      <c r="AR79">
        <v>53904600</v>
      </c>
    </row>
    <row r="80" spans="1:44" x14ac:dyDescent="0.2">
      <c r="B80" t="s">
        <v>330</v>
      </c>
      <c r="C80" t="s">
        <v>598</v>
      </c>
      <c r="D80" s="2" t="s">
        <v>621</v>
      </c>
      <c r="E80">
        <v>53008700</v>
      </c>
      <c r="F80" t="s">
        <v>470</v>
      </c>
      <c r="H80" t="s">
        <v>471</v>
      </c>
      <c r="I80" t="s">
        <v>442</v>
      </c>
      <c r="J80">
        <v>53904826</v>
      </c>
      <c r="K80" t="s">
        <v>443</v>
      </c>
      <c r="L80">
        <v>53904868</v>
      </c>
      <c r="M80" t="s">
        <v>444</v>
      </c>
      <c r="N80">
        <v>53904880</v>
      </c>
      <c r="O80" t="s">
        <v>445</v>
      </c>
      <c r="P80">
        <v>53904770</v>
      </c>
      <c r="Q80" t="s">
        <v>446</v>
      </c>
      <c r="R80">
        <v>53904792</v>
      </c>
      <c r="S80" t="s">
        <v>439</v>
      </c>
      <c r="T80">
        <v>53904600</v>
      </c>
      <c r="AG80" t="s">
        <v>442</v>
      </c>
      <c r="AH80">
        <v>53904826</v>
      </c>
      <c r="AI80" t="s">
        <v>443</v>
      </c>
      <c r="AJ80">
        <v>53904868</v>
      </c>
      <c r="AK80" t="s">
        <v>444</v>
      </c>
      <c r="AL80">
        <v>53904880</v>
      </c>
      <c r="AM80" t="s">
        <v>445</v>
      </c>
      <c r="AN80">
        <v>53904770</v>
      </c>
      <c r="AO80" t="s">
        <v>446</v>
      </c>
      <c r="AP80">
        <v>53904792</v>
      </c>
      <c r="AQ80" t="s">
        <v>439</v>
      </c>
      <c r="AR80">
        <v>53904600</v>
      </c>
    </row>
    <row r="81" spans="2:44" x14ac:dyDescent="0.2">
      <c r="B81" t="s">
        <v>330</v>
      </c>
      <c r="C81" t="s">
        <v>598</v>
      </c>
      <c r="D81" s="2" t="s">
        <v>622</v>
      </c>
      <c r="E81">
        <v>53008710</v>
      </c>
      <c r="F81" t="s">
        <v>472</v>
      </c>
      <c r="H81" t="s">
        <v>473</v>
      </c>
      <c r="I81" t="s">
        <v>474</v>
      </c>
      <c r="J81">
        <v>53904828</v>
      </c>
      <c r="K81" t="s">
        <v>475</v>
      </c>
      <c r="L81">
        <v>53904870</v>
      </c>
      <c r="M81" t="s">
        <v>476</v>
      </c>
      <c r="N81">
        <v>53904890</v>
      </c>
      <c r="O81" t="s">
        <v>445</v>
      </c>
      <c r="P81">
        <v>53904770</v>
      </c>
      <c r="Q81" t="s">
        <v>477</v>
      </c>
      <c r="R81">
        <v>53904794</v>
      </c>
      <c r="S81" t="s">
        <v>439</v>
      </c>
      <c r="T81">
        <v>53904600</v>
      </c>
      <c r="AG81" t="s">
        <v>474</v>
      </c>
      <c r="AH81">
        <v>53904828</v>
      </c>
      <c r="AI81" t="s">
        <v>475</v>
      </c>
      <c r="AJ81">
        <v>53904870</v>
      </c>
      <c r="AK81" t="s">
        <v>476</v>
      </c>
      <c r="AL81">
        <v>53904890</v>
      </c>
      <c r="AM81" t="s">
        <v>445</v>
      </c>
      <c r="AN81">
        <v>53904770</v>
      </c>
      <c r="AO81" t="s">
        <v>477</v>
      </c>
      <c r="AP81">
        <v>53904794</v>
      </c>
      <c r="AQ81" t="s">
        <v>439</v>
      </c>
      <c r="AR81">
        <v>53904600</v>
      </c>
    </row>
    <row r="82" spans="2:44" x14ac:dyDescent="0.2">
      <c r="B82" t="s">
        <v>330</v>
      </c>
      <c r="C82" t="s">
        <v>598</v>
      </c>
      <c r="D82" s="2" t="s">
        <v>623</v>
      </c>
      <c r="E82">
        <v>53008720</v>
      </c>
      <c r="F82" t="s">
        <v>478</v>
      </c>
      <c r="H82" t="s">
        <v>479</v>
      </c>
      <c r="I82" t="s">
        <v>474</v>
      </c>
      <c r="J82">
        <v>53904828</v>
      </c>
      <c r="K82" t="s">
        <v>475</v>
      </c>
      <c r="L82">
        <v>53904870</v>
      </c>
      <c r="M82" t="s">
        <v>476</v>
      </c>
      <c r="N82">
        <v>53904890</v>
      </c>
      <c r="O82" t="s">
        <v>445</v>
      </c>
      <c r="P82">
        <v>53904770</v>
      </c>
      <c r="Q82" t="s">
        <v>477</v>
      </c>
      <c r="R82">
        <v>53904794</v>
      </c>
      <c r="S82" t="s">
        <v>439</v>
      </c>
      <c r="T82">
        <v>53904600</v>
      </c>
      <c r="AG82" t="s">
        <v>474</v>
      </c>
      <c r="AH82">
        <v>53904828</v>
      </c>
      <c r="AI82" t="s">
        <v>475</v>
      </c>
      <c r="AJ82">
        <v>53904870</v>
      </c>
      <c r="AK82" t="s">
        <v>476</v>
      </c>
      <c r="AL82">
        <v>53904890</v>
      </c>
      <c r="AM82" t="s">
        <v>445</v>
      </c>
      <c r="AN82">
        <v>53904770</v>
      </c>
      <c r="AO82" t="s">
        <v>477</v>
      </c>
      <c r="AP82">
        <v>53904794</v>
      </c>
      <c r="AQ82" t="s">
        <v>439</v>
      </c>
      <c r="AR82">
        <v>53904600</v>
      </c>
    </row>
    <row r="83" spans="2:44" x14ac:dyDescent="0.2">
      <c r="B83" t="s">
        <v>330</v>
      </c>
      <c r="C83" t="s">
        <v>599</v>
      </c>
      <c r="D83" s="2" t="s">
        <v>624</v>
      </c>
      <c r="E83">
        <v>53008820</v>
      </c>
      <c r="F83" t="s">
        <v>480</v>
      </c>
      <c r="H83" t="s">
        <v>481</v>
      </c>
      <c r="I83" t="s">
        <v>482</v>
      </c>
      <c r="J83">
        <v>53904830</v>
      </c>
      <c r="K83" t="s">
        <v>443</v>
      </c>
      <c r="L83">
        <v>53904868</v>
      </c>
      <c r="M83" t="s">
        <v>444</v>
      </c>
      <c r="N83">
        <v>53904880</v>
      </c>
      <c r="O83" t="s">
        <v>483</v>
      </c>
      <c r="P83">
        <v>53904768</v>
      </c>
      <c r="Q83" t="s">
        <v>446</v>
      </c>
      <c r="R83">
        <v>53904792</v>
      </c>
      <c r="S83" t="s">
        <v>439</v>
      </c>
      <c r="T83">
        <v>53904600</v>
      </c>
      <c r="AG83" t="s">
        <v>482</v>
      </c>
      <c r="AH83">
        <v>53904830</v>
      </c>
      <c r="AI83" t="s">
        <v>443</v>
      </c>
      <c r="AJ83">
        <v>53904868</v>
      </c>
      <c r="AK83" t="s">
        <v>444</v>
      </c>
      <c r="AL83">
        <v>53904880</v>
      </c>
      <c r="AM83" t="s">
        <v>483</v>
      </c>
      <c r="AN83">
        <v>53904768</v>
      </c>
      <c r="AO83" t="s">
        <v>446</v>
      </c>
      <c r="AP83">
        <v>53904792</v>
      </c>
      <c r="AQ83" t="s">
        <v>439</v>
      </c>
      <c r="AR83">
        <v>53904600</v>
      </c>
    </row>
    <row r="84" spans="2:44" x14ac:dyDescent="0.2">
      <c r="B84" t="s">
        <v>330</v>
      </c>
      <c r="C84" t="s">
        <v>599</v>
      </c>
      <c r="D84" s="2" t="s">
        <v>625</v>
      </c>
      <c r="E84">
        <v>53008830</v>
      </c>
      <c r="F84" t="s">
        <v>484</v>
      </c>
      <c r="H84" t="s">
        <v>485</v>
      </c>
      <c r="I84" t="s">
        <v>486</v>
      </c>
      <c r="J84">
        <v>53904832</v>
      </c>
      <c r="K84" t="s">
        <v>475</v>
      </c>
      <c r="L84">
        <v>53904870</v>
      </c>
      <c r="M84" t="s">
        <v>476</v>
      </c>
      <c r="N84">
        <v>53904890</v>
      </c>
      <c r="O84" t="s">
        <v>483</v>
      </c>
      <c r="P84">
        <v>53904768</v>
      </c>
      <c r="Q84" t="s">
        <v>477</v>
      </c>
      <c r="R84">
        <v>53904794</v>
      </c>
      <c r="S84" t="s">
        <v>439</v>
      </c>
      <c r="T84">
        <v>53904600</v>
      </c>
      <c r="AG84" t="s">
        <v>486</v>
      </c>
      <c r="AH84">
        <v>53904832</v>
      </c>
      <c r="AI84" t="s">
        <v>475</v>
      </c>
      <c r="AJ84">
        <v>53904870</v>
      </c>
      <c r="AK84" t="s">
        <v>476</v>
      </c>
      <c r="AL84">
        <v>53904890</v>
      </c>
      <c r="AM84" t="s">
        <v>483</v>
      </c>
      <c r="AN84">
        <v>53904768</v>
      </c>
      <c r="AO84" t="s">
        <v>477</v>
      </c>
      <c r="AP84">
        <v>53904794</v>
      </c>
      <c r="AQ84" t="s">
        <v>439</v>
      </c>
      <c r="AR84">
        <v>53904600</v>
      </c>
    </row>
    <row r="85" spans="2:44" x14ac:dyDescent="0.2">
      <c r="B85" t="s">
        <v>330</v>
      </c>
      <c r="C85" t="s">
        <v>600</v>
      </c>
      <c r="D85" s="2" t="s">
        <v>626</v>
      </c>
      <c r="E85">
        <v>53008840</v>
      </c>
      <c r="F85" t="s">
        <v>487</v>
      </c>
      <c r="H85" t="s">
        <v>488</v>
      </c>
      <c r="I85" t="s">
        <v>489</v>
      </c>
      <c r="J85">
        <v>53904802</v>
      </c>
      <c r="K85" t="s">
        <v>490</v>
      </c>
      <c r="L85">
        <v>53904872</v>
      </c>
      <c r="M85" t="s">
        <v>491</v>
      </c>
      <c r="N85">
        <v>53904930</v>
      </c>
      <c r="O85" t="s">
        <v>492</v>
      </c>
      <c r="P85">
        <v>53904756</v>
      </c>
      <c r="Q85" t="s">
        <v>493</v>
      </c>
      <c r="R85">
        <v>53904796</v>
      </c>
      <c r="S85" t="s">
        <v>494</v>
      </c>
      <c r="T85">
        <v>53904610</v>
      </c>
      <c r="AG85" t="s">
        <v>489</v>
      </c>
      <c r="AH85">
        <v>53904802</v>
      </c>
      <c r="AI85" t="s">
        <v>490</v>
      </c>
      <c r="AJ85">
        <v>53904872</v>
      </c>
      <c r="AK85" t="s">
        <v>491</v>
      </c>
      <c r="AL85">
        <v>53904930</v>
      </c>
      <c r="AM85" t="s">
        <v>492</v>
      </c>
      <c r="AN85">
        <v>53904756</v>
      </c>
      <c r="AO85" t="s">
        <v>493</v>
      </c>
      <c r="AP85">
        <v>53904796</v>
      </c>
      <c r="AQ85" t="s">
        <v>494</v>
      </c>
      <c r="AR85">
        <v>53904610</v>
      </c>
    </row>
    <row r="86" spans="2:44" x14ac:dyDescent="0.2">
      <c r="B86" t="s">
        <v>330</v>
      </c>
      <c r="C86" t="s">
        <v>600</v>
      </c>
      <c r="D86" s="2" t="s">
        <v>627</v>
      </c>
      <c r="E86">
        <v>53008850</v>
      </c>
      <c r="F86" t="s">
        <v>495</v>
      </c>
      <c r="H86" t="s">
        <v>496</v>
      </c>
      <c r="I86" t="s">
        <v>497</v>
      </c>
      <c r="J86">
        <v>53904804</v>
      </c>
      <c r="K86" t="s">
        <v>498</v>
      </c>
      <c r="L86">
        <v>53904874</v>
      </c>
      <c r="M86" t="s">
        <v>499</v>
      </c>
      <c r="N86">
        <v>53904932</v>
      </c>
      <c r="O86" t="s">
        <v>500</v>
      </c>
      <c r="P86">
        <v>53904758</v>
      </c>
      <c r="Q86" t="s">
        <v>501</v>
      </c>
      <c r="R86">
        <v>53904798</v>
      </c>
      <c r="S86" t="s">
        <v>494</v>
      </c>
      <c r="T86">
        <v>53904610</v>
      </c>
      <c r="AG86" t="s">
        <v>497</v>
      </c>
      <c r="AH86">
        <v>53904804</v>
      </c>
      <c r="AI86" t="s">
        <v>498</v>
      </c>
      <c r="AJ86">
        <v>53904874</v>
      </c>
      <c r="AK86" t="s">
        <v>499</v>
      </c>
      <c r="AL86">
        <v>53904932</v>
      </c>
      <c r="AM86" t="s">
        <v>500</v>
      </c>
      <c r="AN86">
        <v>53904758</v>
      </c>
      <c r="AO86" t="s">
        <v>501</v>
      </c>
      <c r="AP86">
        <v>53904798</v>
      </c>
      <c r="AQ86" t="s">
        <v>494</v>
      </c>
      <c r="AR86">
        <v>53904610</v>
      </c>
    </row>
    <row r="87" spans="2:44" x14ac:dyDescent="0.2">
      <c r="B87" t="s">
        <v>330</v>
      </c>
      <c r="C87" t="s">
        <v>600</v>
      </c>
      <c r="D87" s="2" t="s">
        <v>628</v>
      </c>
      <c r="E87">
        <v>53008860</v>
      </c>
      <c r="F87" t="s">
        <v>502</v>
      </c>
      <c r="H87" t="s">
        <v>503</v>
      </c>
      <c r="I87" t="s">
        <v>497</v>
      </c>
      <c r="J87">
        <v>53904804</v>
      </c>
      <c r="K87" t="s">
        <v>498</v>
      </c>
      <c r="L87">
        <v>53904874</v>
      </c>
      <c r="M87" t="s">
        <v>499</v>
      </c>
      <c r="N87">
        <v>53904932</v>
      </c>
      <c r="O87" t="s">
        <v>500</v>
      </c>
      <c r="P87">
        <v>53904758</v>
      </c>
      <c r="Q87" t="s">
        <v>501</v>
      </c>
      <c r="R87">
        <v>53904798</v>
      </c>
      <c r="S87" t="s">
        <v>494</v>
      </c>
      <c r="T87">
        <v>53904610</v>
      </c>
      <c r="AG87" t="s">
        <v>497</v>
      </c>
      <c r="AH87">
        <v>53904804</v>
      </c>
      <c r="AI87" t="s">
        <v>498</v>
      </c>
      <c r="AJ87">
        <v>53904874</v>
      </c>
      <c r="AK87" t="s">
        <v>499</v>
      </c>
      <c r="AL87">
        <v>53904932</v>
      </c>
      <c r="AM87" t="s">
        <v>500</v>
      </c>
      <c r="AN87">
        <v>53904758</v>
      </c>
      <c r="AO87" t="s">
        <v>501</v>
      </c>
      <c r="AP87">
        <v>53904798</v>
      </c>
      <c r="AQ87" t="s">
        <v>494</v>
      </c>
      <c r="AR87">
        <v>53904610</v>
      </c>
    </row>
    <row r="88" spans="2:44" x14ac:dyDescent="0.2">
      <c r="B88" t="s">
        <v>330</v>
      </c>
      <c r="C88" t="s">
        <v>600</v>
      </c>
      <c r="D88" s="2" t="s">
        <v>629</v>
      </c>
      <c r="E88">
        <v>53008870</v>
      </c>
      <c r="F88" t="s">
        <v>504</v>
      </c>
      <c r="H88" t="s">
        <v>505</v>
      </c>
      <c r="I88" t="s">
        <v>497</v>
      </c>
      <c r="J88">
        <v>53904804</v>
      </c>
      <c r="K88" t="s">
        <v>498</v>
      </c>
      <c r="L88">
        <v>53904874</v>
      </c>
      <c r="M88" t="s">
        <v>499</v>
      </c>
      <c r="N88">
        <v>53904932</v>
      </c>
      <c r="O88" t="s">
        <v>500</v>
      </c>
      <c r="P88">
        <v>53904758</v>
      </c>
      <c r="Q88" t="s">
        <v>501</v>
      </c>
      <c r="R88">
        <v>53904798</v>
      </c>
      <c r="S88" t="s">
        <v>494</v>
      </c>
      <c r="T88">
        <v>53904610</v>
      </c>
      <c r="AG88" t="s">
        <v>497</v>
      </c>
      <c r="AH88">
        <v>53904804</v>
      </c>
      <c r="AI88" t="s">
        <v>498</v>
      </c>
      <c r="AJ88">
        <v>53904874</v>
      </c>
      <c r="AK88" t="s">
        <v>499</v>
      </c>
      <c r="AL88">
        <v>53904932</v>
      </c>
      <c r="AM88" t="s">
        <v>500</v>
      </c>
      <c r="AN88">
        <v>53904758</v>
      </c>
      <c r="AO88" t="s">
        <v>501</v>
      </c>
      <c r="AP88">
        <v>53904798</v>
      </c>
      <c r="AQ88" t="s">
        <v>494</v>
      </c>
      <c r="AR88">
        <v>53904610</v>
      </c>
    </row>
    <row r="89" spans="2:44" x14ac:dyDescent="0.2">
      <c r="B89" t="s">
        <v>330</v>
      </c>
      <c r="C89" t="s">
        <v>600</v>
      </c>
      <c r="D89" s="2" t="s">
        <v>630</v>
      </c>
      <c r="E89">
        <v>53008940</v>
      </c>
      <c r="F89" t="s">
        <v>506</v>
      </c>
      <c r="H89" t="s">
        <v>507</v>
      </c>
      <c r="I89" t="s">
        <v>489</v>
      </c>
      <c r="J89">
        <v>53904802</v>
      </c>
      <c r="K89" t="s">
        <v>490</v>
      </c>
      <c r="L89">
        <v>53904872</v>
      </c>
      <c r="M89" t="s">
        <v>491</v>
      </c>
      <c r="N89">
        <v>53904930</v>
      </c>
      <c r="O89" t="s">
        <v>492</v>
      </c>
      <c r="P89">
        <v>53904756</v>
      </c>
      <c r="Q89" t="s">
        <v>493</v>
      </c>
      <c r="R89">
        <v>53904796</v>
      </c>
      <c r="S89" t="s">
        <v>494</v>
      </c>
      <c r="T89">
        <v>53904610</v>
      </c>
      <c r="AG89" t="s">
        <v>489</v>
      </c>
      <c r="AH89">
        <v>53904802</v>
      </c>
      <c r="AI89" t="s">
        <v>490</v>
      </c>
      <c r="AJ89">
        <v>53904872</v>
      </c>
      <c r="AK89" t="s">
        <v>491</v>
      </c>
      <c r="AL89">
        <v>53904930</v>
      </c>
      <c r="AM89" t="s">
        <v>492</v>
      </c>
      <c r="AN89">
        <v>53904756</v>
      </c>
      <c r="AO89" t="s">
        <v>493</v>
      </c>
      <c r="AP89">
        <v>53904796</v>
      </c>
      <c r="AQ89" t="s">
        <v>494</v>
      </c>
      <c r="AR89">
        <v>53904610</v>
      </c>
    </row>
    <row r="90" spans="2:44" x14ac:dyDescent="0.2">
      <c r="B90" t="s">
        <v>330</v>
      </c>
      <c r="C90" t="s">
        <v>600</v>
      </c>
      <c r="D90" s="2" t="s">
        <v>631</v>
      </c>
      <c r="E90">
        <v>53008950</v>
      </c>
      <c r="F90" t="s">
        <v>508</v>
      </c>
      <c r="H90" t="s">
        <v>509</v>
      </c>
      <c r="I90" t="s">
        <v>489</v>
      </c>
      <c r="J90">
        <v>53904802</v>
      </c>
      <c r="K90" t="s">
        <v>490</v>
      </c>
      <c r="L90">
        <v>53904872</v>
      </c>
      <c r="M90" t="s">
        <v>491</v>
      </c>
      <c r="N90">
        <v>53904930</v>
      </c>
      <c r="O90" t="s">
        <v>492</v>
      </c>
      <c r="P90">
        <v>53904756</v>
      </c>
      <c r="Q90" t="s">
        <v>493</v>
      </c>
      <c r="R90">
        <v>53904796</v>
      </c>
      <c r="S90" t="s">
        <v>494</v>
      </c>
      <c r="T90">
        <v>53904610</v>
      </c>
      <c r="AG90" t="s">
        <v>489</v>
      </c>
      <c r="AH90">
        <v>53904802</v>
      </c>
      <c r="AI90" t="s">
        <v>490</v>
      </c>
      <c r="AJ90">
        <v>53904872</v>
      </c>
      <c r="AK90" t="s">
        <v>491</v>
      </c>
      <c r="AL90">
        <v>53904930</v>
      </c>
      <c r="AM90" t="s">
        <v>492</v>
      </c>
      <c r="AN90">
        <v>53904756</v>
      </c>
      <c r="AO90" t="s">
        <v>493</v>
      </c>
      <c r="AP90">
        <v>53904796</v>
      </c>
      <c r="AQ90" t="s">
        <v>494</v>
      </c>
      <c r="AR90">
        <v>53904610</v>
      </c>
    </row>
    <row r="91" spans="2:44" s="77" customFormat="1" ht="15" thickBot="1" x14ac:dyDescent="0.25">
      <c r="B91" s="77" t="s">
        <v>330</v>
      </c>
      <c r="C91" s="77" t="s">
        <v>601</v>
      </c>
      <c r="D91" s="78" t="s">
        <v>632</v>
      </c>
      <c r="E91" s="77">
        <v>53009020</v>
      </c>
      <c r="F91" s="77" t="s">
        <v>510</v>
      </c>
      <c r="G91" s="79"/>
      <c r="H91" s="77" t="s">
        <v>511</v>
      </c>
      <c r="I91" s="77" t="s">
        <v>512</v>
      </c>
      <c r="J91" s="80" t="s">
        <v>13</v>
      </c>
      <c r="K91" s="77" t="s">
        <v>513</v>
      </c>
      <c r="L91" s="77">
        <v>53904850</v>
      </c>
      <c r="M91" s="77" t="s">
        <v>514</v>
      </c>
      <c r="N91" s="77">
        <v>53904912</v>
      </c>
      <c r="O91" s="77" t="s">
        <v>515</v>
      </c>
      <c r="P91" s="77">
        <v>53904766</v>
      </c>
      <c r="Q91" s="77" t="s">
        <v>516</v>
      </c>
      <c r="R91" s="77">
        <v>53904800</v>
      </c>
      <c r="S91" s="77" t="s">
        <v>439</v>
      </c>
      <c r="T91" s="77">
        <v>53904600</v>
      </c>
      <c r="AG91" s="77" t="s">
        <v>512</v>
      </c>
      <c r="AH91" s="80" t="s">
        <v>13</v>
      </c>
      <c r="AI91" s="77" t="s">
        <v>513</v>
      </c>
      <c r="AJ91" s="77">
        <v>53904850</v>
      </c>
      <c r="AK91" s="77" t="s">
        <v>514</v>
      </c>
      <c r="AL91" s="77">
        <v>53904912</v>
      </c>
      <c r="AM91" s="77" t="s">
        <v>515</v>
      </c>
      <c r="AN91" s="77">
        <v>53904766</v>
      </c>
      <c r="AO91" s="77" t="s">
        <v>516</v>
      </c>
      <c r="AP91" s="77">
        <v>53904800</v>
      </c>
      <c r="AQ91" s="77" t="s">
        <v>439</v>
      </c>
      <c r="AR91" s="77">
        <v>53904600</v>
      </c>
    </row>
    <row r="92" spans="2:44" ht="15" thickTop="1" x14ac:dyDescent="0.2">
      <c r="B92" t="s">
        <v>328</v>
      </c>
      <c r="C92" t="s">
        <v>327</v>
      </c>
      <c r="D92" s="2" t="s">
        <v>761</v>
      </c>
      <c r="E92">
        <v>53020150</v>
      </c>
      <c r="F92" t="s">
        <v>633</v>
      </c>
    </row>
    <row r="93" spans="2:44" x14ac:dyDescent="0.2">
      <c r="B93" t="s">
        <v>328</v>
      </c>
      <c r="C93" t="s">
        <v>327</v>
      </c>
      <c r="D93" s="2" t="s">
        <v>769</v>
      </c>
      <c r="E93">
        <v>53020240</v>
      </c>
      <c r="F93" t="s">
        <v>884</v>
      </c>
    </row>
    <row r="94" spans="2:44" x14ac:dyDescent="0.2">
      <c r="B94" t="s">
        <v>328</v>
      </c>
      <c r="C94" t="s">
        <v>327</v>
      </c>
      <c r="D94" s="2" t="s">
        <v>762</v>
      </c>
      <c r="E94">
        <v>53020264</v>
      </c>
      <c r="F94" t="s">
        <v>634</v>
      </c>
    </row>
    <row r="95" spans="2:44" x14ac:dyDescent="0.2">
      <c r="B95" t="s">
        <v>328</v>
      </c>
      <c r="C95" t="s">
        <v>325</v>
      </c>
      <c r="D95" s="2" t="s">
        <v>763</v>
      </c>
      <c r="E95">
        <v>53020310</v>
      </c>
      <c r="F95" t="s">
        <v>635</v>
      </c>
    </row>
    <row r="96" spans="2:44" x14ac:dyDescent="0.2">
      <c r="B96" t="s">
        <v>328</v>
      </c>
      <c r="C96" t="s">
        <v>327</v>
      </c>
      <c r="D96" s="2" t="s">
        <v>764</v>
      </c>
      <c r="E96">
        <v>53020360</v>
      </c>
      <c r="F96" t="s">
        <v>636</v>
      </c>
    </row>
    <row r="97" spans="2:6" x14ac:dyDescent="0.2">
      <c r="B97" t="s">
        <v>328</v>
      </c>
      <c r="C97" t="s">
        <v>327</v>
      </c>
      <c r="D97" s="2" t="s">
        <v>765</v>
      </c>
      <c r="E97">
        <v>53020430</v>
      </c>
      <c r="F97" t="s">
        <v>637</v>
      </c>
    </row>
    <row r="98" spans="2:6" x14ac:dyDescent="0.2">
      <c r="B98" t="s">
        <v>328</v>
      </c>
      <c r="C98" t="s">
        <v>327</v>
      </c>
      <c r="D98" s="2" t="s">
        <v>771</v>
      </c>
      <c r="E98">
        <v>53020504</v>
      </c>
      <c r="F98" t="s">
        <v>638</v>
      </c>
    </row>
    <row r="99" spans="2:6" x14ac:dyDescent="0.2">
      <c r="B99" t="s">
        <v>328</v>
      </c>
      <c r="C99" t="s">
        <v>327</v>
      </c>
      <c r="D99" s="2" t="s">
        <v>771</v>
      </c>
      <c r="E99">
        <v>53020530</v>
      </c>
      <c r="F99" t="s">
        <v>639</v>
      </c>
    </row>
    <row r="100" spans="2:6" x14ac:dyDescent="0.2">
      <c r="B100" t="s">
        <v>328</v>
      </c>
      <c r="C100" t="s">
        <v>327</v>
      </c>
      <c r="D100" s="2" t="s">
        <v>766</v>
      </c>
      <c r="E100">
        <v>53020620</v>
      </c>
      <c r="F100" t="s">
        <v>640</v>
      </c>
    </row>
    <row r="101" spans="2:6" x14ac:dyDescent="0.2">
      <c r="B101" t="s">
        <v>328</v>
      </c>
      <c r="C101" t="s">
        <v>327</v>
      </c>
      <c r="D101" s="2" t="s">
        <v>767</v>
      </c>
      <c r="E101">
        <v>53020860</v>
      </c>
      <c r="F101" t="s">
        <v>641</v>
      </c>
    </row>
    <row r="102" spans="2:6" x14ac:dyDescent="0.2">
      <c r="B102" t="s">
        <v>328</v>
      </c>
      <c r="C102" t="s">
        <v>325</v>
      </c>
      <c r="D102" s="2" t="s">
        <v>768</v>
      </c>
      <c r="E102">
        <v>53021600</v>
      </c>
      <c r="F102" t="s">
        <v>642</v>
      </c>
    </row>
    <row r="103" spans="2:6" x14ac:dyDescent="0.2">
      <c r="B103" t="s">
        <v>328</v>
      </c>
      <c r="C103" t="s">
        <v>327</v>
      </c>
      <c r="D103" s="2" t="s">
        <v>769</v>
      </c>
      <c r="E103">
        <v>53021640</v>
      </c>
      <c r="F103" t="s">
        <v>643</v>
      </c>
    </row>
    <row r="104" spans="2:6" x14ac:dyDescent="0.2">
      <c r="B104" t="s">
        <v>328</v>
      </c>
      <c r="C104" t="s">
        <v>325</v>
      </c>
      <c r="D104" s="2" t="s">
        <v>770</v>
      </c>
      <c r="E104">
        <v>53021704</v>
      </c>
      <c r="F104" t="s">
        <v>644</v>
      </c>
    </row>
    <row r="105" spans="2:6" x14ac:dyDescent="0.2">
      <c r="B105" t="s">
        <v>328</v>
      </c>
      <c r="C105" t="s">
        <v>327</v>
      </c>
      <c r="D105" s="2" t="s">
        <v>762</v>
      </c>
      <c r="E105">
        <v>53021760</v>
      </c>
      <c r="F105" t="s">
        <v>645</v>
      </c>
    </row>
    <row r="106" spans="2:6" x14ac:dyDescent="0.2">
      <c r="B106" t="s">
        <v>328</v>
      </c>
      <c r="C106" t="s">
        <v>327</v>
      </c>
      <c r="D106" s="2" t="s">
        <v>762</v>
      </c>
      <c r="E106">
        <v>53021770</v>
      </c>
      <c r="F106" t="s">
        <v>646</v>
      </c>
    </row>
    <row r="107" spans="2:6" x14ac:dyDescent="0.2">
      <c r="B107" t="s">
        <v>328</v>
      </c>
      <c r="C107" t="s">
        <v>327</v>
      </c>
      <c r="D107" s="2" t="s">
        <v>762</v>
      </c>
      <c r="E107">
        <v>53021780</v>
      </c>
      <c r="F107" t="s">
        <v>647</v>
      </c>
    </row>
    <row r="108" spans="2:6" x14ac:dyDescent="0.2">
      <c r="B108" t="s">
        <v>328</v>
      </c>
      <c r="C108" t="s">
        <v>327</v>
      </c>
      <c r="D108" s="2" t="s">
        <v>764</v>
      </c>
      <c r="E108">
        <v>53021860</v>
      </c>
      <c r="F108" t="s">
        <v>648</v>
      </c>
    </row>
    <row r="109" spans="2:6" x14ac:dyDescent="0.2">
      <c r="B109" t="s">
        <v>328</v>
      </c>
      <c r="C109" t="s">
        <v>327</v>
      </c>
      <c r="D109" s="2" t="s">
        <v>765</v>
      </c>
      <c r="E109">
        <v>53021920</v>
      </c>
      <c r="F109" t="s">
        <v>649</v>
      </c>
    </row>
    <row r="110" spans="2:6" x14ac:dyDescent="0.2">
      <c r="B110" t="s">
        <v>328</v>
      </c>
      <c r="C110" t="s">
        <v>327</v>
      </c>
      <c r="D110" s="2" t="s">
        <v>765</v>
      </c>
      <c r="E110">
        <v>53021930</v>
      </c>
      <c r="F110" t="s">
        <v>650</v>
      </c>
    </row>
    <row r="111" spans="2:6" x14ac:dyDescent="0.2">
      <c r="B111" t="s">
        <v>328</v>
      </c>
      <c r="C111" t="s">
        <v>327</v>
      </c>
      <c r="D111" s="2" t="s">
        <v>771</v>
      </c>
      <c r="E111">
        <v>53022010</v>
      </c>
      <c r="F111" t="s">
        <v>651</v>
      </c>
    </row>
    <row r="112" spans="2:6" x14ac:dyDescent="0.2">
      <c r="B112" t="s">
        <v>328</v>
      </c>
      <c r="C112" t="s">
        <v>327</v>
      </c>
      <c r="D112" s="2" t="s">
        <v>771</v>
      </c>
      <c r="E112">
        <v>53022030</v>
      </c>
      <c r="F112" t="s">
        <v>652</v>
      </c>
    </row>
    <row r="113" spans="2:6" x14ac:dyDescent="0.2">
      <c r="B113" t="s">
        <v>328</v>
      </c>
      <c r="C113" t="s">
        <v>327</v>
      </c>
      <c r="D113" s="2" t="s">
        <v>772</v>
      </c>
      <c r="E113">
        <v>53022070</v>
      </c>
      <c r="F113" t="s">
        <v>653</v>
      </c>
    </row>
    <row r="114" spans="2:6" x14ac:dyDescent="0.2">
      <c r="B114" t="s">
        <v>328</v>
      </c>
      <c r="C114" t="s">
        <v>327</v>
      </c>
      <c r="D114" s="2" t="s">
        <v>772</v>
      </c>
      <c r="E114">
        <v>53022080</v>
      </c>
      <c r="F114" t="s">
        <v>654</v>
      </c>
    </row>
    <row r="115" spans="2:6" x14ac:dyDescent="0.2">
      <c r="B115" t="s">
        <v>328</v>
      </c>
      <c r="C115" t="s">
        <v>327</v>
      </c>
      <c r="D115" s="2" t="s">
        <v>766</v>
      </c>
      <c r="E115">
        <v>53022104</v>
      </c>
      <c r="F115" t="s">
        <v>655</v>
      </c>
    </row>
    <row r="116" spans="2:6" x14ac:dyDescent="0.2">
      <c r="B116" t="s">
        <v>328</v>
      </c>
      <c r="C116" t="s">
        <v>327</v>
      </c>
      <c r="D116" s="2" t="s">
        <v>766</v>
      </c>
      <c r="E116">
        <v>53022120</v>
      </c>
      <c r="F116" t="s">
        <v>656</v>
      </c>
    </row>
    <row r="117" spans="2:6" x14ac:dyDescent="0.2">
      <c r="B117" t="s">
        <v>328</v>
      </c>
      <c r="C117" t="s">
        <v>327</v>
      </c>
      <c r="D117" s="2" t="s">
        <v>767</v>
      </c>
      <c r="E117">
        <v>53022220</v>
      </c>
      <c r="F117" t="s">
        <v>657</v>
      </c>
    </row>
    <row r="118" spans="2:6" x14ac:dyDescent="0.2">
      <c r="B118" t="s">
        <v>328</v>
      </c>
      <c r="C118" t="s">
        <v>327</v>
      </c>
      <c r="D118" s="2" t="s">
        <v>767</v>
      </c>
      <c r="E118">
        <v>53022240</v>
      </c>
      <c r="F118" t="s">
        <v>658</v>
      </c>
    </row>
    <row r="119" spans="2:6" x14ac:dyDescent="0.2">
      <c r="B119" t="s">
        <v>328</v>
      </c>
      <c r="C119" t="s">
        <v>327</v>
      </c>
      <c r="D119" s="2" t="s">
        <v>773</v>
      </c>
      <c r="E119">
        <v>53022300</v>
      </c>
      <c r="F119" t="s">
        <v>659</v>
      </c>
    </row>
    <row r="120" spans="2:6" x14ac:dyDescent="0.2">
      <c r="B120" t="s">
        <v>328</v>
      </c>
      <c r="C120" t="s">
        <v>327</v>
      </c>
      <c r="D120" s="2" t="s">
        <v>773</v>
      </c>
      <c r="E120">
        <v>53022310</v>
      </c>
      <c r="F120" t="s">
        <v>660</v>
      </c>
    </row>
    <row r="121" spans="2:6" x14ac:dyDescent="0.2">
      <c r="B121" t="s">
        <v>328</v>
      </c>
      <c r="C121" t="s">
        <v>325</v>
      </c>
      <c r="D121" s="2" t="s">
        <v>774</v>
      </c>
      <c r="E121">
        <v>53022370</v>
      </c>
      <c r="F121" t="s">
        <v>661</v>
      </c>
    </row>
    <row r="122" spans="2:6" x14ac:dyDescent="0.2">
      <c r="B122" t="s">
        <v>328</v>
      </c>
      <c r="C122" t="s">
        <v>327</v>
      </c>
      <c r="D122" s="2" t="s">
        <v>775</v>
      </c>
      <c r="E122">
        <v>53022380</v>
      </c>
      <c r="F122" t="s">
        <v>662</v>
      </c>
    </row>
    <row r="123" spans="2:6" x14ac:dyDescent="0.2">
      <c r="B123" t="s">
        <v>328</v>
      </c>
      <c r="C123" t="s">
        <v>327</v>
      </c>
      <c r="D123" s="2" t="s">
        <v>775</v>
      </c>
      <c r="E123">
        <v>53022390</v>
      </c>
      <c r="F123" t="s">
        <v>663</v>
      </c>
    </row>
    <row r="124" spans="2:6" x14ac:dyDescent="0.2">
      <c r="B124" t="s">
        <v>328</v>
      </c>
      <c r="C124" t="s">
        <v>327</v>
      </c>
      <c r="D124" s="2" t="s">
        <v>775</v>
      </c>
      <c r="E124">
        <v>53022400</v>
      </c>
      <c r="F124" t="s">
        <v>664</v>
      </c>
    </row>
    <row r="125" spans="2:6" x14ac:dyDescent="0.2">
      <c r="B125" t="s">
        <v>328</v>
      </c>
      <c r="C125" t="s">
        <v>327</v>
      </c>
      <c r="D125" s="2" t="s">
        <v>775</v>
      </c>
      <c r="E125">
        <v>53022410</v>
      </c>
      <c r="F125" t="s">
        <v>665</v>
      </c>
    </row>
    <row r="126" spans="2:6" x14ac:dyDescent="0.2">
      <c r="B126" t="s">
        <v>328</v>
      </c>
      <c r="C126" t="s">
        <v>327</v>
      </c>
      <c r="D126" s="2" t="s">
        <v>775</v>
      </c>
      <c r="E126">
        <v>53022420</v>
      </c>
      <c r="F126" t="s">
        <v>666</v>
      </c>
    </row>
    <row r="127" spans="2:6" x14ac:dyDescent="0.2">
      <c r="B127" t="s">
        <v>328</v>
      </c>
      <c r="C127" t="s">
        <v>325</v>
      </c>
      <c r="D127" s="2" t="s">
        <v>776</v>
      </c>
      <c r="E127" s="2">
        <v>53022460</v>
      </c>
      <c r="F127" t="s">
        <v>667</v>
      </c>
    </row>
    <row r="128" spans="2:6" x14ac:dyDescent="0.2">
      <c r="B128" t="s">
        <v>328</v>
      </c>
      <c r="C128" t="s">
        <v>327</v>
      </c>
      <c r="D128" s="2" t="s">
        <v>777</v>
      </c>
      <c r="E128">
        <v>53022500</v>
      </c>
      <c r="F128" t="s">
        <v>668</v>
      </c>
    </row>
    <row r="129" spans="2:6" x14ac:dyDescent="0.2">
      <c r="B129" t="s">
        <v>328</v>
      </c>
      <c r="C129" t="s">
        <v>327</v>
      </c>
      <c r="D129" s="2" t="s">
        <v>777</v>
      </c>
      <c r="E129">
        <v>53022511</v>
      </c>
      <c r="F129" t="s">
        <v>669</v>
      </c>
    </row>
    <row r="130" spans="2:6" x14ac:dyDescent="0.2">
      <c r="B130" t="s">
        <v>328</v>
      </c>
      <c r="C130" t="s">
        <v>327</v>
      </c>
      <c r="D130" s="2" t="s">
        <v>777</v>
      </c>
      <c r="E130">
        <v>53022520</v>
      </c>
      <c r="F130" t="s">
        <v>670</v>
      </c>
    </row>
    <row r="131" spans="2:6" x14ac:dyDescent="0.2">
      <c r="B131" t="s">
        <v>328</v>
      </c>
      <c r="C131" t="s">
        <v>327</v>
      </c>
      <c r="D131" s="2" t="s">
        <v>778</v>
      </c>
      <c r="E131">
        <v>53022530</v>
      </c>
      <c r="F131" t="s">
        <v>671</v>
      </c>
    </row>
    <row r="132" spans="2:6" x14ac:dyDescent="0.2">
      <c r="B132" t="s">
        <v>328</v>
      </c>
      <c r="C132" t="s">
        <v>327</v>
      </c>
      <c r="D132" s="2" t="s">
        <v>777</v>
      </c>
      <c r="E132">
        <v>53022540</v>
      </c>
      <c r="F132" t="s">
        <v>672</v>
      </c>
    </row>
    <row r="133" spans="2:6" x14ac:dyDescent="0.2">
      <c r="B133" t="s">
        <v>328</v>
      </c>
      <c r="C133" t="s">
        <v>327</v>
      </c>
      <c r="D133" s="2" t="s">
        <v>777</v>
      </c>
      <c r="E133">
        <v>53022550</v>
      </c>
      <c r="F133" t="s">
        <v>885</v>
      </c>
    </row>
    <row r="134" spans="2:6" x14ac:dyDescent="0.2">
      <c r="B134" t="s">
        <v>328</v>
      </c>
      <c r="C134" t="s">
        <v>327</v>
      </c>
      <c r="D134" s="2" t="s">
        <v>778</v>
      </c>
      <c r="E134">
        <v>53022580</v>
      </c>
      <c r="F134" t="s">
        <v>673</v>
      </c>
    </row>
    <row r="135" spans="2:6" x14ac:dyDescent="0.2">
      <c r="B135" t="s">
        <v>328</v>
      </c>
      <c r="C135" t="s">
        <v>325</v>
      </c>
      <c r="D135" s="2" t="s">
        <v>779</v>
      </c>
      <c r="E135">
        <v>53022590</v>
      </c>
      <c r="F135" t="s">
        <v>674</v>
      </c>
    </row>
    <row r="136" spans="2:6" x14ac:dyDescent="0.2">
      <c r="B136" t="s">
        <v>328</v>
      </c>
      <c r="C136" t="s">
        <v>327</v>
      </c>
      <c r="D136" s="2" t="s">
        <v>778</v>
      </c>
      <c r="E136">
        <v>53022600</v>
      </c>
      <c r="F136" t="s">
        <v>675</v>
      </c>
    </row>
    <row r="137" spans="2:6" x14ac:dyDescent="0.2">
      <c r="B137" t="s">
        <v>328</v>
      </c>
      <c r="C137" t="s">
        <v>327</v>
      </c>
      <c r="D137" s="2" t="s">
        <v>778</v>
      </c>
      <c r="E137">
        <v>53022614</v>
      </c>
      <c r="F137" t="s">
        <v>676</v>
      </c>
    </row>
    <row r="138" spans="2:6" x14ac:dyDescent="0.2">
      <c r="B138" t="s">
        <v>328</v>
      </c>
      <c r="C138" t="s">
        <v>327</v>
      </c>
      <c r="D138" s="2" t="s">
        <v>778</v>
      </c>
      <c r="E138">
        <v>53022620</v>
      </c>
      <c r="F138" t="s">
        <v>677</v>
      </c>
    </row>
    <row r="139" spans="2:6" x14ac:dyDescent="0.2">
      <c r="B139" t="s">
        <v>328</v>
      </c>
      <c r="C139" t="s">
        <v>327</v>
      </c>
      <c r="D139" s="2" t="s">
        <v>759</v>
      </c>
      <c r="E139">
        <v>53022724</v>
      </c>
      <c r="F139" t="s">
        <v>678</v>
      </c>
    </row>
    <row r="140" spans="2:6" x14ac:dyDescent="0.2">
      <c r="B140" t="s">
        <v>329</v>
      </c>
      <c r="C140" t="s">
        <v>396</v>
      </c>
      <c r="D140" s="2" t="s">
        <v>392</v>
      </c>
      <c r="E140">
        <v>53022810</v>
      </c>
      <c r="F140" t="s">
        <v>679</v>
      </c>
    </row>
    <row r="141" spans="2:6" x14ac:dyDescent="0.2">
      <c r="B141" t="s">
        <v>329</v>
      </c>
      <c r="C141" t="s">
        <v>396</v>
      </c>
      <c r="D141" s="2" t="s">
        <v>390</v>
      </c>
      <c r="E141">
        <v>53022820</v>
      </c>
      <c r="F141" t="s">
        <v>680</v>
      </c>
    </row>
    <row r="142" spans="2:6" x14ac:dyDescent="0.2">
      <c r="B142" t="s">
        <v>329</v>
      </c>
      <c r="C142" t="s">
        <v>396</v>
      </c>
      <c r="D142" s="2" t="s">
        <v>780</v>
      </c>
      <c r="E142">
        <v>53022830</v>
      </c>
      <c r="F142" t="s">
        <v>681</v>
      </c>
    </row>
    <row r="143" spans="2:6" x14ac:dyDescent="0.2">
      <c r="B143" t="s">
        <v>329</v>
      </c>
      <c r="C143" t="s">
        <v>396</v>
      </c>
      <c r="D143" s="2" t="s">
        <v>391</v>
      </c>
      <c r="E143">
        <v>53022840</v>
      </c>
      <c r="F143" t="s">
        <v>682</v>
      </c>
    </row>
    <row r="144" spans="2:6" x14ac:dyDescent="0.2">
      <c r="B144" t="s">
        <v>329</v>
      </c>
      <c r="C144" t="s">
        <v>396</v>
      </c>
      <c r="D144" s="2" t="s">
        <v>392</v>
      </c>
      <c r="E144">
        <v>53022850</v>
      </c>
      <c r="F144" t="s">
        <v>683</v>
      </c>
    </row>
    <row r="145" spans="2:6" x14ac:dyDescent="0.2">
      <c r="B145" t="s">
        <v>329</v>
      </c>
      <c r="C145" t="s">
        <v>396</v>
      </c>
      <c r="D145" s="2" t="s">
        <v>390</v>
      </c>
      <c r="E145">
        <v>53022860</v>
      </c>
      <c r="F145" t="s">
        <v>684</v>
      </c>
    </row>
    <row r="146" spans="2:6" x14ac:dyDescent="0.2">
      <c r="B146" t="s">
        <v>329</v>
      </c>
      <c r="C146" t="s">
        <v>396</v>
      </c>
      <c r="D146" s="2" t="s">
        <v>390</v>
      </c>
      <c r="E146">
        <v>53022870</v>
      </c>
      <c r="F146" t="s">
        <v>685</v>
      </c>
    </row>
    <row r="147" spans="2:6" x14ac:dyDescent="0.2">
      <c r="B147" t="s">
        <v>329</v>
      </c>
      <c r="C147" t="s">
        <v>396</v>
      </c>
      <c r="D147" s="2" t="s">
        <v>390</v>
      </c>
      <c r="E147">
        <v>53022880</v>
      </c>
      <c r="F147" t="s">
        <v>686</v>
      </c>
    </row>
    <row r="148" spans="2:6" x14ac:dyDescent="0.2">
      <c r="B148" t="s">
        <v>329</v>
      </c>
      <c r="C148" t="s">
        <v>396</v>
      </c>
      <c r="D148" s="2" t="s">
        <v>391</v>
      </c>
      <c r="E148">
        <v>53022890</v>
      </c>
      <c r="F148" t="s">
        <v>687</v>
      </c>
    </row>
    <row r="149" spans="2:6" x14ac:dyDescent="0.2">
      <c r="B149" t="s">
        <v>329</v>
      </c>
      <c r="C149" t="s">
        <v>396</v>
      </c>
      <c r="D149" s="2" t="s">
        <v>781</v>
      </c>
      <c r="E149">
        <v>53022920</v>
      </c>
      <c r="F149" t="s">
        <v>688</v>
      </c>
    </row>
    <row r="150" spans="2:6" x14ac:dyDescent="0.2">
      <c r="B150" t="s">
        <v>329</v>
      </c>
      <c r="C150" t="s">
        <v>396</v>
      </c>
      <c r="D150" s="2" t="s">
        <v>782</v>
      </c>
      <c r="E150">
        <v>53022930</v>
      </c>
      <c r="F150" t="s">
        <v>689</v>
      </c>
    </row>
    <row r="151" spans="2:6" x14ac:dyDescent="0.2">
      <c r="B151" t="s">
        <v>329</v>
      </c>
      <c r="C151" t="s">
        <v>396</v>
      </c>
      <c r="D151" s="2" t="s">
        <v>780</v>
      </c>
      <c r="E151">
        <v>53022940</v>
      </c>
      <c r="F151" t="s">
        <v>690</v>
      </c>
    </row>
    <row r="152" spans="2:6" x14ac:dyDescent="0.2">
      <c r="B152" t="s">
        <v>329</v>
      </c>
      <c r="C152" t="s">
        <v>395</v>
      </c>
      <c r="D152" s="2" t="s">
        <v>783</v>
      </c>
      <c r="E152">
        <v>53022980</v>
      </c>
      <c r="F152" t="s">
        <v>691</v>
      </c>
    </row>
    <row r="153" spans="2:6" x14ac:dyDescent="0.2">
      <c r="B153" t="s">
        <v>329</v>
      </c>
      <c r="C153" t="s">
        <v>395</v>
      </c>
      <c r="D153" s="2" t="s">
        <v>783</v>
      </c>
      <c r="E153">
        <v>53022990</v>
      </c>
      <c r="F153" t="s">
        <v>692</v>
      </c>
    </row>
    <row r="154" spans="2:6" x14ac:dyDescent="0.2">
      <c r="B154" t="s">
        <v>329</v>
      </c>
      <c r="C154" t="s">
        <v>395</v>
      </c>
      <c r="D154" s="2" t="s">
        <v>784</v>
      </c>
      <c r="E154">
        <v>53023000</v>
      </c>
      <c r="F154" t="s">
        <v>693</v>
      </c>
    </row>
    <row r="155" spans="2:6" x14ac:dyDescent="0.2">
      <c r="B155" t="s">
        <v>329</v>
      </c>
      <c r="C155" t="s">
        <v>395</v>
      </c>
      <c r="D155" s="2" t="s">
        <v>785</v>
      </c>
      <c r="E155">
        <v>53023010</v>
      </c>
      <c r="F155" t="s">
        <v>694</v>
      </c>
    </row>
    <row r="156" spans="2:6" x14ac:dyDescent="0.2">
      <c r="B156" t="s">
        <v>329</v>
      </c>
      <c r="C156" t="s">
        <v>395</v>
      </c>
      <c r="D156" s="2" t="s">
        <v>786</v>
      </c>
      <c r="E156">
        <v>53023020</v>
      </c>
      <c r="F156" t="s">
        <v>695</v>
      </c>
    </row>
    <row r="157" spans="2:6" x14ac:dyDescent="0.2">
      <c r="B157" t="s">
        <v>329</v>
      </c>
      <c r="C157" t="s">
        <v>395</v>
      </c>
      <c r="D157" s="2" t="s">
        <v>787</v>
      </c>
      <c r="E157">
        <v>53023030</v>
      </c>
      <c r="F157" t="s">
        <v>696</v>
      </c>
    </row>
    <row r="158" spans="2:6" x14ac:dyDescent="0.2">
      <c r="B158" t="s">
        <v>329</v>
      </c>
      <c r="C158" t="s">
        <v>396</v>
      </c>
      <c r="D158" s="2" t="s">
        <v>391</v>
      </c>
      <c r="E158">
        <v>53023040</v>
      </c>
      <c r="F158" t="s">
        <v>697</v>
      </c>
    </row>
    <row r="159" spans="2:6" x14ac:dyDescent="0.2">
      <c r="B159" t="s">
        <v>329</v>
      </c>
      <c r="C159" t="s">
        <v>395</v>
      </c>
      <c r="D159" s="2" t="s">
        <v>783</v>
      </c>
      <c r="E159">
        <v>53023080</v>
      </c>
      <c r="F159" t="s">
        <v>698</v>
      </c>
    </row>
    <row r="160" spans="2:6" x14ac:dyDescent="0.2">
      <c r="B160" t="s">
        <v>329</v>
      </c>
      <c r="C160" t="s">
        <v>395</v>
      </c>
      <c r="D160" s="2" t="s">
        <v>784</v>
      </c>
      <c r="E160">
        <v>53023120</v>
      </c>
      <c r="F160" t="s">
        <v>699</v>
      </c>
    </row>
    <row r="161" spans="2:7" x14ac:dyDescent="0.2">
      <c r="B161" t="s">
        <v>329</v>
      </c>
      <c r="C161" t="s">
        <v>395</v>
      </c>
      <c r="D161" s="2" t="s">
        <v>785</v>
      </c>
      <c r="E161">
        <v>53023130</v>
      </c>
      <c r="F161" t="s">
        <v>700</v>
      </c>
    </row>
    <row r="162" spans="2:7" x14ac:dyDescent="0.2">
      <c r="B162" t="s">
        <v>329</v>
      </c>
      <c r="C162" t="s">
        <v>397</v>
      </c>
      <c r="D162" s="2" t="s">
        <v>788</v>
      </c>
      <c r="E162">
        <v>53023320</v>
      </c>
      <c r="F162" t="s">
        <v>701</v>
      </c>
    </row>
    <row r="163" spans="2:7" x14ac:dyDescent="0.2">
      <c r="B163" t="s">
        <v>329</v>
      </c>
      <c r="C163" t="s">
        <v>397</v>
      </c>
      <c r="D163" s="2" t="s">
        <v>788</v>
      </c>
      <c r="E163">
        <v>53023490</v>
      </c>
      <c r="F163" t="s">
        <v>702</v>
      </c>
    </row>
    <row r="164" spans="2:7" x14ac:dyDescent="0.2">
      <c r="B164" t="s">
        <v>329</v>
      </c>
      <c r="C164" t="s">
        <v>397</v>
      </c>
      <c r="D164" s="2" t="s">
        <v>789</v>
      </c>
      <c r="E164">
        <v>53023600</v>
      </c>
      <c r="F164" t="s">
        <v>703</v>
      </c>
    </row>
    <row r="165" spans="2:7" s="88" customFormat="1" ht="15" thickBot="1" x14ac:dyDescent="0.25">
      <c r="B165" s="88" t="s">
        <v>329</v>
      </c>
      <c r="C165" s="88" t="s">
        <v>397</v>
      </c>
      <c r="D165" s="89" t="s">
        <v>788</v>
      </c>
      <c r="E165" s="88">
        <v>53023800</v>
      </c>
      <c r="F165" s="88" t="s">
        <v>704</v>
      </c>
      <c r="G165" s="90"/>
    </row>
    <row r="166" spans="2:7" ht="15" thickTop="1" x14ac:dyDescent="0.2">
      <c r="B166" t="s">
        <v>330</v>
      </c>
      <c r="C166" t="s">
        <v>595</v>
      </c>
      <c r="D166" s="2" t="s">
        <v>790</v>
      </c>
      <c r="E166">
        <v>53024990</v>
      </c>
      <c r="F166" t="s">
        <v>705</v>
      </c>
    </row>
    <row r="167" spans="2:7" x14ac:dyDescent="0.2">
      <c r="B167" t="s">
        <v>330</v>
      </c>
      <c r="C167" t="s">
        <v>595</v>
      </c>
      <c r="D167" s="2" t="s">
        <v>790</v>
      </c>
      <c r="E167">
        <v>53025000</v>
      </c>
      <c r="F167" t="s">
        <v>706</v>
      </c>
    </row>
    <row r="168" spans="2:7" x14ac:dyDescent="0.2">
      <c r="B168" t="s">
        <v>330</v>
      </c>
      <c r="C168" t="s">
        <v>598</v>
      </c>
      <c r="D168" s="2" t="s">
        <v>791</v>
      </c>
      <c r="E168">
        <v>53025200</v>
      </c>
      <c r="F168" t="s">
        <v>707</v>
      </c>
    </row>
    <row r="169" spans="2:7" x14ac:dyDescent="0.2">
      <c r="B169" t="s">
        <v>330</v>
      </c>
      <c r="C169" t="s">
        <v>598</v>
      </c>
      <c r="D169" s="2" t="s">
        <v>792</v>
      </c>
      <c r="E169">
        <v>53025300</v>
      </c>
      <c r="F169" t="s">
        <v>708</v>
      </c>
    </row>
    <row r="170" spans="2:7" x14ac:dyDescent="0.2">
      <c r="B170" t="s">
        <v>330</v>
      </c>
      <c r="C170" t="s">
        <v>598</v>
      </c>
      <c r="D170" s="2" t="s">
        <v>793</v>
      </c>
      <c r="E170">
        <v>53025400</v>
      </c>
      <c r="F170" t="s">
        <v>709</v>
      </c>
    </row>
    <row r="171" spans="2:7" x14ac:dyDescent="0.2">
      <c r="B171" t="s">
        <v>330</v>
      </c>
      <c r="C171" t="s">
        <v>598</v>
      </c>
      <c r="D171" s="2" t="s">
        <v>793</v>
      </c>
      <c r="E171">
        <v>53025410</v>
      </c>
      <c r="F171" t="s">
        <v>710</v>
      </c>
    </row>
    <row r="172" spans="2:7" x14ac:dyDescent="0.2">
      <c r="B172" t="s">
        <v>330</v>
      </c>
      <c r="C172" t="s">
        <v>598</v>
      </c>
      <c r="D172" s="2" t="s">
        <v>794</v>
      </c>
      <c r="E172">
        <v>53025420</v>
      </c>
      <c r="F172" t="s">
        <v>711</v>
      </c>
    </row>
    <row r="173" spans="2:7" x14ac:dyDescent="0.2">
      <c r="B173" t="s">
        <v>330</v>
      </c>
      <c r="C173" t="s">
        <v>598</v>
      </c>
      <c r="D173" s="2" t="s">
        <v>794</v>
      </c>
      <c r="E173">
        <v>53025430</v>
      </c>
      <c r="F173" t="s">
        <v>886</v>
      </c>
    </row>
    <row r="174" spans="2:7" x14ac:dyDescent="0.2">
      <c r="B174" t="s">
        <v>330</v>
      </c>
      <c r="C174" t="s">
        <v>598</v>
      </c>
      <c r="D174" s="2" t="s">
        <v>794</v>
      </c>
      <c r="E174">
        <v>53025440</v>
      </c>
      <c r="F174" t="s">
        <v>712</v>
      </c>
    </row>
    <row r="175" spans="2:7" x14ac:dyDescent="0.2">
      <c r="B175" t="s">
        <v>330</v>
      </c>
      <c r="C175" t="s">
        <v>598</v>
      </c>
      <c r="D175" s="2" t="s">
        <v>795</v>
      </c>
      <c r="E175">
        <v>53025450</v>
      </c>
      <c r="F175" t="s">
        <v>713</v>
      </c>
    </row>
    <row r="176" spans="2:7" x14ac:dyDescent="0.2">
      <c r="B176" t="s">
        <v>330</v>
      </c>
      <c r="C176" t="s">
        <v>598</v>
      </c>
      <c r="D176" s="2" t="s">
        <v>796</v>
      </c>
      <c r="E176">
        <v>53025600</v>
      </c>
      <c r="F176" t="s">
        <v>714</v>
      </c>
    </row>
    <row r="177" spans="2:6" x14ac:dyDescent="0.2">
      <c r="B177" t="s">
        <v>330</v>
      </c>
      <c r="C177" t="s">
        <v>598</v>
      </c>
      <c r="D177" s="2" t="s">
        <v>796</v>
      </c>
      <c r="E177">
        <v>53025610</v>
      </c>
      <c r="F177" t="s">
        <v>715</v>
      </c>
    </row>
    <row r="178" spans="2:6" x14ac:dyDescent="0.2">
      <c r="B178" t="s">
        <v>330</v>
      </c>
      <c r="C178" t="s">
        <v>598</v>
      </c>
      <c r="D178" s="2" t="s">
        <v>797</v>
      </c>
      <c r="E178">
        <v>53025630</v>
      </c>
      <c r="F178" t="s">
        <v>716</v>
      </c>
    </row>
    <row r="179" spans="2:6" x14ac:dyDescent="0.2">
      <c r="B179" t="s">
        <v>330</v>
      </c>
      <c r="C179" t="s">
        <v>598</v>
      </c>
      <c r="D179" s="2" t="s">
        <v>798</v>
      </c>
      <c r="E179">
        <v>53025640</v>
      </c>
      <c r="F179" t="s">
        <v>717</v>
      </c>
    </row>
    <row r="180" spans="2:6" x14ac:dyDescent="0.2">
      <c r="B180" t="s">
        <v>330</v>
      </c>
      <c r="C180" t="s">
        <v>598</v>
      </c>
      <c r="D180" s="2" t="s">
        <v>798</v>
      </c>
      <c r="E180">
        <v>53025650</v>
      </c>
      <c r="F180" t="s">
        <v>718</v>
      </c>
    </row>
    <row r="181" spans="2:6" x14ac:dyDescent="0.2">
      <c r="B181" t="s">
        <v>330</v>
      </c>
      <c r="C181" t="s">
        <v>598</v>
      </c>
      <c r="D181" s="2" t="s">
        <v>795</v>
      </c>
      <c r="E181">
        <v>53025660</v>
      </c>
      <c r="F181" t="s">
        <v>719</v>
      </c>
    </row>
    <row r="182" spans="2:6" x14ac:dyDescent="0.2">
      <c r="B182" t="s">
        <v>330</v>
      </c>
      <c r="C182" t="s">
        <v>598</v>
      </c>
      <c r="D182" s="2" t="s">
        <v>798</v>
      </c>
      <c r="E182">
        <v>53025670</v>
      </c>
      <c r="F182" t="s">
        <v>720</v>
      </c>
    </row>
    <row r="183" spans="2:6" x14ac:dyDescent="0.2">
      <c r="B183" t="s">
        <v>330</v>
      </c>
      <c r="C183" t="s">
        <v>598</v>
      </c>
      <c r="D183" s="2" t="s">
        <v>798</v>
      </c>
      <c r="E183">
        <v>53025700</v>
      </c>
      <c r="F183" t="s">
        <v>721</v>
      </c>
    </row>
    <row r="184" spans="2:6" x14ac:dyDescent="0.2">
      <c r="B184" t="s">
        <v>330</v>
      </c>
      <c r="C184" t="s">
        <v>598</v>
      </c>
      <c r="D184" s="2" t="s">
        <v>798</v>
      </c>
      <c r="E184">
        <v>53025710</v>
      </c>
      <c r="F184" t="s">
        <v>722</v>
      </c>
    </row>
    <row r="185" spans="2:6" x14ac:dyDescent="0.2">
      <c r="B185" t="s">
        <v>330</v>
      </c>
      <c r="C185" t="s">
        <v>598</v>
      </c>
      <c r="D185" s="2" t="s">
        <v>798</v>
      </c>
      <c r="E185">
        <v>53025720</v>
      </c>
      <c r="F185" t="s">
        <v>723</v>
      </c>
    </row>
    <row r="186" spans="2:6" x14ac:dyDescent="0.2">
      <c r="B186" t="s">
        <v>330</v>
      </c>
      <c r="C186" t="s">
        <v>598</v>
      </c>
      <c r="D186" s="2" t="s">
        <v>795</v>
      </c>
      <c r="E186">
        <v>53025730</v>
      </c>
      <c r="F186" t="s">
        <v>724</v>
      </c>
    </row>
    <row r="187" spans="2:6" x14ac:dyDescent="0.2">
      <c r="B187" t="s">
        <v>330</v>
      </c>
      <c r="C187" t="s">
        <v>598</v>
      </c>
      <c r="D187" s="2" t="s">
        <v>795</v>
      </c>
      <c r="E187">
        <v>53025740</v>
      </c>
      <c r="F187" t="s">
        <v>725</v>
      </c>
    </row>
    <row r="188" spans="2:6" x14ac:dyDescent="0.2">
      <c r="B188" t="s">
        <v>330</v>
      </c>
      <c r="C188" t="s">
        <v>598</v>
      </c>
      <c r="D188" s="2" t="s">
        <v>795</v>
      </c>
      <c r="E188">
        <v>53025750</v>
      </c>
      <c r="F188" t="s">
        <v>726</v>
      </c>
    </row>
    <row r="189" spans="2:6" x14ac:dyDescent="0.2">
      <c r="B189" t="s">
        <v>330</v>
      </c>
      <c r="C189" t="s">
        <v>598</v>
      </c>
      <c r="D189" s="2" t="s">
        <v>795</v>
      </c>
      <c r="E189">
        <v>53025760</v>
      </c>
      <c r="F189" t="s">
        <v>727</v>
      </c>
    </row>
    <row r="190" spans="2:6" x14ac:dyDescent="0.2">
      <c r="B190" t="s">
        <v>330</v>
      </c>
      <c r="C190" t="s">
        <v>598</v>
      </c>
      <c r="D190" s="2" t="s">
        <v>798</v>
      </c>
      <c r="E190">
        <v>53025770</v>
      </c>
      <c r="F190" t="s">
        <v>728</v>
      </c>
    </row>
    <row r="191" spans="2:6" x14ac:dyDescent="0.2">
      <c r="B191" t="s">
        <v>330</v>
      </c>
      <c r="C191" t="s">
        <v>595</v>
      </c>
      <c r="D191" s="2" t="s">
        <v>790</v>
      </c>
      <c r="E191">
        <v>53025780</v>
      </c>
      <c r="F191" t="s">
        <v>729</v>
      </c>
    </row>
    <row r="192" spans="2:6" x14ac:dyDescent="0.2">
      <c r="B192" t="s">
        <v>330</v>
      </c>
      <c r="C192" t="s">
        <v>595</v>
      </c>
      <c r="D192" s="2" t="s">
        <v>799</v>
      </c>
      <c r="E192">
        <v>53025810</v>
      </c>
      <c r="F192" t="s">
        <v>730</v>
      </c>
    </row>
    <row r="193" spans="2:6" x14ac:dyDescent="0.2">
      <c r="B193" t="s">
        <v>330</v>
      </c>
      <c r="C193" t="s">
        <v>595</v>
      </c>
      <c r="D193" s="2" t="s">
        <v>799</v>
      </c>
      <c r="E193">
        <v>53025820</v>
      </c>
      <c r="F193" t="s">
        <v>887</v>
      </c>
    </row>
    <row r="194" spans="2:6" x14ac:dyDescent="0.2">
      <c r="B194" t="s">
        <v>330</v>
      </c>
      <c r="C194" t="s">
        <v>595</v>
      </c>
      <c r="D194" s="2" t="s">
        <v>800</v>
      </c>
      <c r="E194">
        <v>53025830</v>
      </c>
      <c r="F194" t="s">
        <v>731</v>
      </c>
    </row>
    <row r="195" spans="2:6" x14ac:dyDescent="0.2">
      <c r="B195" t="s">
        <v>330</v>
      </c>
      <c r="C195" t="s">
        <v>595</v>
      </c>
      <c r="D195" s="2" t="s">
        <v>889</v>
      </c>
      <c r="E195">
        <v>53025840</v>
      </c>
      <c r="F195" t="s">
        <v>888</v>
      </c>
    </row>
    <row r="196" spans="2:6" x14ac:dyDescent="0.2">
      <c r="B196" t="s">
        <v>330</v>
      </c>
      <c r="C196" t="s">
        <v>596</v>
      </c>
      <c r="D196" s="2" t="s">
        <v>894</v>
      </c>
      <c r="E196">
        <v>53025860</v>
      </c>
      <c r="F196" t="s">
        <v>893</v>
      </c>
    </row>
    <row r="197" spans="2:6" x14ac:dyDescent="0.2">
      <c r="B197" t="s">
        <v>330</v>
      </c>
      <c r="C197" t="s">
        <v>760</v>
      </c>
      <c r="D197" s="2" t="s">
        <v>801</v>
      </c>
      <c r="E197">
        <v>53026050</v>
      </c>
      <c r="F197" t="s">
        <v>732</v>
      </c>
    </row>
    <row r="198" spans="2:6" x14ac:dyDescent="0.2">
      <c r="B198" t="s">
        <v>330</v>
      </c>
      <c r="C198" t="s">
        <v>601</v>
      </c>
      <c r="D198" s="2" t="s">
        <v>802</v>
      </c>
      <c r="E198">
        <v>53026100</v>
      </c>
      <c r="F198" t="s">
        <v>733</v>
      </c>
    </row>
    <row r="199" spans="2:6" x14ac:dyDescent="0.2">
      <c r="B199" t="s">
        <v>330</v>
      </c>
      <c r="C199" t="s">
        <v>599</v>
      </c>
      <c r="D199" s="2" t="s">
        <v>803</v>
      </c>
      <c r="E199">
        <v>53026424</v>
      </c>
      <c r="F199" t="s">
        <v>734</v>
      </c>
    </row>
    <row r="200" spans="2:6" x14ac:dyDescent="0.2">
      <c r="B200" t="s">
        <v>330</v>
      </c>
      <c r="C200" t="s">
        <v>600</v>
      </c>
      <c r="D200" s="2" t="s">
        <v>804</v>
      </c>
      <c r="E200">
        <v>53026430</v>
      </c>
      <c r="F200" t="s">
        <v>735</v>
      </c>
    </row>
    <row r="201" spans="2:6" x14ac:dyDescent="0.2">
      <c r="B201" t="s">
        <v>330</v>
      </c>
      <c r="C201" t="s">
        <v>600</v>
      </c>
      <c r="D201" s="2" t="s">
        <v>805</v>
      </c>
      <c r="E201">
        <v>53026440</v>
      </c>
      <c r="F201" t="s">
        <v>736</v>
      </c>
    </row>
    <row r="202" spans="2:6" x14ac:dyDescent="0.2">
      <c r="B202" t="s">
        <v>330</v>
      </c>
      <c r="C202" t="s">
        <v>600</v>
      </c>
      <c r="D202" s="2" t="s">
        <v>805</v>
      </c>
      <c r="E202">
        <v>53026450</v>
      </c>
      <c r="F202" t="s">
        <v>737</v>
      </c>
    </row>
    <row r="203" spans="2:6" x14ac:dyDescent="0.2">
      <c r="B203" t="s">
        <v>330</v>
      </c>
      <c r="C203" t="s">
        <v>600</v>
      </c>
      <c r="D203" s="2" t="s">
        <v>806</v>
      </c>
      <c r="E203">
        <v>53026500</v>
      </c>
      <c r="F203" t="s">
        <v>738</v>
      </c>
    </row>
    <row r="204" spans="2:6" x14ac:dyDescent="0.2">
      <c r="B204" t="s">
        <v>330</v>
      </c>
      <c r="C204" t="s">
        <v>600</v>
      </c>
      <c r="D204" s="2" t="s">
        <v>807</v>
      </c>
      <c r="E204">
        <v>53026520</v>
      </c>
      <c r="F204" t="s">
        <v>739</v>
      </c>
    </row>
    <row r="205" spans="2:6" x14ac:dyDescent="0.2">
      <c r="B205" t="s">
        <v>330</v>
      </c>
      <c r="C205" t="s">
        <v>600</v>
      </c>
      <c r="D205" s="2" t="s">
        <v>807</v>
      </c>
      <c r="E205">
        <v>53026524</v>
      </c>
      <c r="F205" t="s">
        <v>740</v>
      </c>
    </row>
    <row r="206" spans="2:6" x14ac:dyDescent="0.2">
      <c r="B206" t="s">
        <v>330</v>
      </c>
      <c r="C206" t="s">
        <v>600</v>
      </c>
      <c r="D206" s="2" t="s">
        <v>807</v>
      </c>
      <c r="E206">
        <v>53026526</v>
      </c>
      <c r="F206" t="s">
        <v>741</v>
      </c>
    </row>
    <row r="207" spans="2:6" x14ac:dyDescent="0.2">
      <c r="B207" t="s">
        <v>330</v>
      </c>
      <c r="C207" t="s">
        <v>600</v>
      </c>
      <c r="D207" s="2" t="s">
        <v>808</v>
      </c>
      <c r="E207">
        <v>53026530</v>
      </c>
      <c r="F207" t="s">
        <v>742</v>
      </c>
    </row>
    <row r="208" spans="2:6" x14ac:dyDescent="0.2">
      <c r="B208" t="s">
        <v>330</v>
      </c>
      <c r="C208" t="s">
        <v>600</v>
      </c>
      <c r="D208" s="2" t="s">
        <v>809</v>
      </c>
      <c r="E208">
        <v>53026550</v>
      </c>
      <c r="F208" t="s">
        <v>743</v>
      </c>
    </row>
    <row r="209" spans="2:7" x14ac:dyDescent="0.2">
      <c r="B209" t="s">
        <v>330</v>
      </c>
      <c r="C209" t="s">
        <v>596</v>
      </c>
      <c r="D209" s="2" t="s">
        <v>810</v>
      </c>
      <c r="E209">
        <v>53026560</v>
      </c>
      <c r="F209" t="s">
        <v>744</v>
      </c>
    </row>
    <row r="210" spans="2:7" x14ac:dyDescent="0.2">
      <c r="B210" t="s">
        <v>330</v>
      </c>
      <c r="C210" t="s">
        <v>596</v>
      </c>
      <c r="D210" s="2" t="s">
        <v>810</v>
      </c>
      <c r="E210">
        <v>53026570</v>
      </c>
      <c r="F210" t="s">
        <v>745</v>
      </c>
    </row>
    <row r="211" spans="2:7" x14ac:dyDescent="0.2">
      <c r="B211" t="s">
        <v>330</v>
      </c>
      <c r="C211" t="s">
        <v>596</v>
      </c>
      <c r="D211" s="2" t="s">
        <v>811</v>
      </c>
      <c r="E211">
        <v>53026580</v>
      </c>
      <c r="F211" t="s">
        <v>746</v>
      </c>
    </row>
    <row r="212" spans="2:7" x14ac:dyDescent="0.2">
      <c r="B212" t="s">
        <v>330</v>
      </c>
      <c r="C212" t="s">
        <v>596</v>
      </c>
      <c r="D212" s="2" t="s">
        <v>812</v>
      </c>
      <c r="E212">
        <v>53026600</v>
      </c>
      <c r="F212" t="s">
        <v>747</v>
      </c>
    </row>
    <row r="213" spans="2:7" x14ac:dyDescent="0.2">
      <c r="B213" t="s">
        <v>330</v>
      </c>
      <c r="C213" t="s">
        <v>598</v>
      </c>
      <c r="D213" s="2" t="s">
        <v>798</v>
      </c>
      <c r="E213">
        <v>53026620</v>
      </c>
      <c r="F213" t="s">
        <v>748</v>
      </c>
    </row>
    <row r="214" spans="2:7" x14ac:dyDescent="0.2">
      <c r="B214" t="s">
        <v>330</v>
      </c>
      <c r="C214" t="s">
        <v>598</v>
      </c>
      <c r="D214" s="2" t="s">
        <v>792</v>
      </c>
      <c r="E214">
        <v>53027030</v>
      </c>
      <c r="F214" t="s">
        <v>749</v>
      </c>
    </row>
    <row r="215" spans="2:7" x14ac:dyDescent="0.2">
      <c r="B215" t="s">
        <v>330</v>
      </c>
      <c r="C215" t="s">
        <v>598</v>
      </c>
      <c r="D215" s="2" t="s">
        <v>794</v>
      </c>
      <c r="E215">
        <v>53027440</v>
      </c>
      <c r="F215" t="s">
        <v>750</v>
      </c>
    </row>
    <row r="216" spans="2:7" x14ac:dyDescent="0.2">
      <c r="B216" t="s">
        <v>330</v>
      </c>
      <c r="C216" t="s">
        <v>599</v>
      </c>
      <c r="D216" s="2" t="s">
        <v>803</v>
      </c>
      <c r="E216">
        <v>53027890</v>
      </c>
      <c r="F216" t="s">
        <v>751</v>
      </c>
    </row>
    <row r="217" spans="2:7" x14ac:dyDescent="0.2">
      <c r="B217" t="s">
        <v>330</v>
      </c>
      <c r="C217" t="s">
        <v>596</v>
      </c>
      <c r="D217" s="2" t="s">
        <v>812</v>
      </c>
      <c r="E217">
        <v>53027970</v>
      </c>
      <c r="F217" t="s">
        <v>752</v>
      </c>
    </row>
    <row r="218" spans="2:7" x14ac:dyDescent="0.2">
      <c r="B218" t="s">
        <v>330</v>
      </c>
      <c r="C218" t="s">
        <v>596</v>
      </c>
      <c r="D218" s="2" t="s">
        <v>810</v>
      </c>
      <c r="E218">
        <v>53027980</v>
      </c>
      <c r="F218" t="s">
        <v>753</v>
      </c>
    </row>
    <row r="219" spans="2:7" x14ac:dyDescent="0.2">
      <c r="B219" t="s">
        <v>330</v>
      </c>
      <c r="C219" t="s">
        <v>596</v>
      </c>
      <c r="D219" s="2" t="s">
        <v>810</v>
      </c>
      <c r="E219">
        <v>53027990</v>
      </c>
      <c r="F219" t="s">
        <v>754</v>
      </c>
    </row>
    <row r="220" spans="2:7" x14ac:dyDescent="0.2">
      <c r="B220" t="s">
        <v>330</v>
      </c>
      <c r="C220" t="s">
        <v>596</v>
      </c>
      <c r="D220" s="2" t="s">
        <v>810</v>
      </c>
      <c r="E220">
        <v>53028000</v>
      </c>
      <c r="F220" t="s">
        <v>755</v>
      </c>
    </row>
    <row r="221" spans="2:7" x14ac:dyDescent="0.2">
      <c r="B221" t="s">
        <v>330</v>
      </c>
      <c r="C221" t="s">
        <v>596</v>
      </c>
      <c r="D221" s="2" t="s">
        <v>812</v>
      </c>
      <c r="E221">
        <v>53028010</v>
      </c>
      <c r="F221" t="s">
        <v>756</v>
      </c>
    </row>
    <row r="222" spans="2:7" s="91" customFormat="1" ht="15" thickBot="1" x14ac:dyDescent="0.25">
      <c r="B222" s="91" t="s">
        <v>330</v>
      </c>
      <c r="C222" s="91" t="s">
        <v>596</v>
      </c>
      <c r="D222" s="92" t="s">
        <v>812</v>
      </c>
      <c r="E222" s="91">
        <v>53028020</v>
      </c>
      <c r="F222" s="91" t="s">
        <v>757</v>
      </c>
      <c r="G222" s="93"/>
    </row>
    <row r="223" spans="2:7" ht="15" thickTop="1" x14ac:dyDescent="0.2">
      <c r="B223" t="s">
        <v>328</v>
      </c>
      <c r="C223" t="s">
        <v>327</v>
      </c>
      <c r="D223" s="2" t="s">
        <v>759</v>
      </c>
      <c r="E223">
        <v>53030100</v>
      </c>
      <c r="F223" t="s">
        <v>758</v>
      </c>
    </row>
  </sheetData>
  <sortState xmlns:xlrd2="http://schemas.microsoft.com/office/spreadsheetml/2017/richdata2" ref="E50:E316">
    <sortCondition ref="E316"/>
  </sortState>
  <phoneticPr fontId="16" type="noConversion"/>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F5C95-59D1-47FA-8457-3417FD173CAA}">
  <dimension ref="B1:I175"/>
  <sheetViews>
    <sheetView workbookViewId="0">
      <selection activeCell="B21" sqref="B21"/>
    </sheetView>
  </sheetViews>
  <sheetFormatPr defaultRowHeight="14.25" x14ac:dyDescent="0.2"/>
  <cols>
    <col min="2" max="2" width="16.5" customWidth="1"/>
    <col min="3" max="4" width="52.25" customWidth="1"/>
    <col min="5" max="5" width="52.25" style="56" customWidth="1"/>
  </cols>
  <sheetData>
    <row r="1" spans="2:6" x14ac:dyDescent="0.2">
      <c r="B1" t="s">
        <v>331</v>
      </c>
      <c r="C1" t="s">
        <v>322</v>
      </c>
      <c r="D1" t="s">
        <v>815</v>
      </c>
      <c r="E1" s="56" t="s">
        <v>902</v>
      </c>
      <c r="F1" t="s">
        <v>829</v>
      </c>
    </row>
    <row r="2" spans="2:6" x14ac:dyDescent="0.2">
      <c r="B2">
        <v>53906040</v>
      </c>
      <c r="C2" t="s">
        <v>277</v>
      </c>
      <c r="D2" t="str">
        <f>_xlfn.TRANSLATE(C2,"nl","en")</f>
        <v>Valve set Danfoss PAHT80-90</v>
      </c>
      <c r="E2" s="57"/>
      <c r="F2" t="s">
        <v>840</v>
      </c>
    </row>
    <row r="3" spans="2:6" x14ac:dyDescent="0.2">
      <c r="B3">
        <v>53908000</v>
      </c>
      <c r="C3" t="s">
        <v>278</v>
      </c>
      <c r="D3" t="str">
        <f t="shared" ref="D3:D73" si="0">_xlfn.TRANSLATE(C3,"nl","en")</f>
        <v>Danfoss PAH(T) 2-6.3 screw and seal kit</v>
      </c>
      <c r="E3" s="57"/>
      <c r="F3" t="s">
        <v>840</v>
      </c>
    </row>
    <row r="4" spans="2:6" x14ac:dyDescent="0.2">
      <c r="B4">
        <v>53908020</v>
      </c>
      <c r="C4" t="s">
        <v>279</v>
      </c>
      <c r="D4" t="str">
        <f t="shared" si="0"/>
        <v>Danfoss PAH 20-32 screw and seal kit</v>
      </c>
      <c r="E4" s="57"/>
      <c r="F4" t="s">
        <v>840</v>
      </c>
    </row>
    <row r="5" spans="2:6" x14ac:dyDescent="0.2">
      <c r="B5">
        <v>53908030</v>
      </c>
      <c r="C5" t="s">
        <v>280</v>
      </c>
      <c r="D5" t="str">
        <f t="shared" si="0"/>
        <v>Danfoss PAH 50-100 screw and seal kit</v>
      </c>
      <c r="E5" s="57"/>
      <c r="F5" t="s">
        <v>840</v>
      </c>
    </row>
    <row r="6" spans="2:6" x14ac:dyDescent="0.2">
      <c r="B6">
        <v>53908050</v>
      </c>
      <c r="C6" t="s">
        <v>244</v>
      </c>
      <c r="D6" t="str">
        <f t="shared" si="0"/>
        <v>Danfoss PAH(T) 2-6.3 valve plate kit</v>
      </c>
      <c r="E6" s="57"/>
      <c r="F6" t="s">
        <v>840</v>
      </c>
    </row>
    <row r="7" spans="2:6" x14ac:dyDescent="0.2">
      <c r="B7">
        <v>53908060</v>
      </c>
      <c r="C7" t="s">
        <v>245</v>
      </c>
      <c r="D7" t="str">
        <f t="shared" si="0"/>
        <v>Danfoss PAH(T) 10-12.5 valve plate kit</v>
      </c>
      <c r="E7" s="57"/>
      <c r="F7" t="s">
        <v>840</v>
      </c>
    </row>
    <row r="8" spans="2:6" x14ac:dyDescent="0.2">
      <c r="B8">
        <v>53908070</v>
      </c>
      <c r="C8" t="s">
        <v>281</v>
      </c>
      <c r="D8" t="str">
        <f t="shared" si="0"/>
        <v>Danfoss PAH 20-32 valve plate kit</v>
      </c>
      <c r="E8" s="57"/>
      <c r="F8" t="s">
        <v>840</v>
      </c>
    </row>
    <row r="9" spans="2:6" x14ac:dyDescent="0.2">
      <c r="B9">
        <v>53908080</v>
      </c>
      <c r="C9" t="s">
        <v>282</v>
      </c>
      <c r="D9" t="str">
        <f t="shared" si="0"/>
        <v>Danfoss PAH 50-100 valve plate kit</v>
      </c>
      <c r="E9" s="57"/>
      <c r="F9" t="s">
        <v>840</v>
      </c>
    </row>
    <row r="10" spans="2:6" x14ac:dyDescent="0.2">
      <c r="B10">
        <v>53908100</v>
      </c>
      <c r="C10" t="s">
        <v>246</v>
      </c>
      <c r="D10" t="str">
        <f t="shared" si="0"/>
        <v>Danfoss PAH 2 piston kit</v>
      </c>
      <c r="E10" s="57"/>
      <c r="F10" t="s">
        <v>840</v>
      </c>
    </row>
    <row r="11" spans="2:6" x14ac:dyDescent="0.2">
      <c r="B11">
        <v>53908110</v>
      </c>
      <c r="C11" t="s">
        <v>247</v>
      </c>
      <c r="D11" t="str">
        <f t="shared" si="0"/>
        <v>Danfoss PAH 4-6.3 piston kit</v>
      </c>
      <c r="E11" s="57"/>
      <c r="F11" t="s">
        <v>840</v>
      </c>
    </row>
    <row r="12" spans="2:6" x14ac:dyDescent="0.2">
      <c r="B12">
        <v>53908120</v>
      </c>
      <c r="C12" t="s">
        <v>283</v>
      </c>
      <c r="D12" t="str">
        <f t="shared" si="0"/>
        <v>Danfoss PAH 10-12.5 piston kit</v>
      </c>
      <c r="E12" s="57"/>
      <c r="F12" t="s">
        <v>840</v>
      </c>
    </row>
    <row r="13" spans="2:6" x14ac:dyDescent="0.2">
      <c r="B13">
        <v>53908130</v>
      </c>
      <c r="C13" t="s">
        <v>284</v>
      </c>
      <c r="D13" t="str">
        <f t="shared" si="0"/>
        <v>Danfoss PAH 20-32 piston kit</v>
      </c>
      <c r="E13" s="57"/>
      <c r="F13" t="s">
        <v>840</v>
      </c>
    </row>
    <row r="14" spans="2:6" x14ac:dyDescent="0.2">
      <c r="B14">
        <v>53908140</v>
      </c>
      <c r="C14" t="s">
        <v>285</v>
      </c>
      <c r="D14" t="str">
        <f t="shared" si="0"/>
        <v>Danfoss PAH 50-100 piston kit</v>
      </c>
      <c r="E14" s="57"/>
      <c r="F14" t="s">
        <v>840</v>
      </c>
    </row>
    <row r="15" spans="2:6" x14ac:dyDescent="0.2">
      <c r="B15">
        <v>53908200</v>
      </c>
      <c r="C15" t="s">
        <v>895</v>
      </c>
      <c r="D15" t="s">
        <v>895</v>
      </c>
      <c r="E15" s="57"/>
      <c r="F15" t="s">
        <v>840</v>
      </c>
    </row>
    <row r="16" spans="2:6" x14ac:dyDescent="0.2">
      <c r="B16">
        <v>53908210</v>
      </c>
      <c r="C16" t="s">
        <v>896</v>
      </c>
      <c r="D16" t="s">
        <v>896</v>
      </c>
      <c r="E16" s="57"/>
      <c r="F16" t="s">
        <v>840</v>
      </c>
    </row>
    <row r="17" spans="2:6" x14ac:dyDescent="0.2">
      <c r="B17">
        <v>53908220</v>
      </c>
      <c r="C17" t="s">
        <v>897</v>
      </c>
      <c r="D17" t="s">
        <v>897</v>
      </c>
      <c r="E17" s="57"/>
      <c r="F17" t="s">
        <v>840</v>
      </c>
    </row>
    <row r="18" spans="2:6" x14ac:dyDescent="0.2">
      <c r="B18">
        <v>53908230</v>
      </c>
      <c r="C18" t="s">
        <v>898</v>
      </c>
      <c r="D18" t="s">
        <v>898</v>
      </c>
      <c r="E18" s="57"/>
      <c r="F18" t="s">
        <v>840</v>
      </c>
    </row>
    <row r="19" spans="2:6" x14ac:dyDescent="0.2">
      <c r="B19">
        <v>53908300</v>
      </c>
      <c r="C19" t="s">
        <v>286</v>
      </c>
      <c r="D19" t="str">
        <f t="shared" si="0"/>
        <v>Danfoss PAH(T) 2-12.5 tool set shaft sealing</v>
      </c>
      <c r="E19" s="57"/>
      <c r="F19" t="s">
        <v>840</v>
      </c>
    </row>
    <row r="20" spans="2:6" x14ac:dyDescent="0.2">
      <c r="B20">
        <v>53908310</v>
      </c>
      <c r="C20" t="s">
        <v>248</v>
      </c>
      <c r="D20" t="str">
        <f t="shared" si="0"/>
        <v>Danfoss PAH(T) 20-32 tool set shaft sealing</v>
      </c>
      <c r="E20" s="57"/>
      <c r="F20" t="s">
        <v>840</v>
      </c>
    </row>
    <row r="21" spans="2:6" x14ac:dyDescent="0.2">
      <c r="B21">
        <v>53908330</v>
      </c>
      <c r="C21" t="s">
        <v>287</v>
      </c>
      <c r="D21" t="str">
        <f t="shared" si="0"/>
        <v>Danfoss PAH 50-100 tool set shaft sealing</v>
      </c>
      <c r="E21" s="57"/>
      <c r="F21" t="s">
        <v>840</v>
      </c>
    </row>
    <row r="22" spans="2:6" x14ac:dyDescent="0.2">
      <c r="B22">
        <v>53908460</v>
      </c>
      <c r="C22" t="s">
        <v>288</v>
      </c>
      <c r="D22" t="str">
        <f t="shared" si="0"/>
        <v>Danfoss PAH 80 swashplate kit</v>
      </c>
      <c r="E22" s="57"/>
      <c r="F22" t="s">
        <v>840</v>
      </c>
    </row>
    <row r="23" spans="2:6" x14ac:dyDescent="0.2">
      <c r="B23">
        <v>53909010</v>
      </c>
      <c r="C23" t="s">
        <v>289</v>
      </c>
      <c r="D23" t="str">
        <f t="shared" si="0"/>
        <v>Danfoss PAH(T) 10-12.5 screw and seal kit</v>
      </c>
      <c r="E23" s="57"/>
      <c r="F23" t="s">
        <v>840</v>
      </c>
    </row>
    <row r="24" spans="2:6" x14ac:dyDescent="0.2">
      <c r="B24">
        <v>53909020</v>
      </c>
      <c r="C24" t="s">
        <v>290</v>
      </c>
      <c r="D24" t="str">
        <f t="shared" si="0"/>
        <v>Danfoss PAHT 20-32 screw and seal kit</v>
      </c>
      <c r="E24" s="57"/>
      <c r="F24" t="s">
        <v>840</v>
      </c>
    </row>
    <row r="25" spans="2:6" x14ac:dyDescent="0.2">
      <c r="B25">
        <v>53909030</v>
      </c>
      <c r="C25" t="s">
        <v>291</v>
      </c>
      <c r="D25" t="str">
        <f t="shared" si="0"/>
        <v>Danfoss PAHT 50-90 screw and seal kit</v>
      </c>
      <c r="E25" s="57"/>
      <c r="F25" t="s">
        <v>840</v>
      </c>
    </row>
    <row r="26" spans="2:6" x14ac:dyDescent="0.2">
      <c r="B26">
        <v>53909070</v>
      </c>
      <c r="C26" t="s">
        <v>249</v>
      </c>
      <c r="D26" t="str">
        <f t="shared" si="0"/>
        <v>Danfoss PAHT 20-32 valve plate kit</v>
      </c>
      <c r="E26" s="57"/>
      <c r="F26" t="s">
        <v>840</v>
      </c>
    </row>
    <row r="27" spans="2:6" x14ac:dyDescent="0.2">
      <c r="B27">
        <v>53909080</v>
      </c>
      <c r="C27" t="s">
        <v>250</v>
      </c>
      <c r="D27" t="str">
        <f t="shared" si="0"/>
        <v>Danfoss PAHT 50-70 valve plate kit</v>
      </c>
      <c r="E27" s="57"/>
      <c r="F27" t="s">
        <v>840</v>
      </c>
    </row>
    <row r="28" spans="2:6" x14ac:dyDescent="0.2">
      <c r="B28">
        <v>53909100</v>
      </c>
      <c r="C28" t="s">
        <v>251</v>
      </c>
      <c r="D28" t="str">
        <f t="shared" si="0"/>
        <v>Danfoss PAHT 2 piston kit</v>
      </c>
      <c r="E28" s="57"/>
      <c r="F28" t="s">
        <v>840</v>
      </c>
    </row>
    <row r="29" spans="2:6" x14ac:dyDescent="0.2">
      <c r="B29">
        <v>53909110</v>
      </c>
      <c r="C29" t="s">
        <v>252</v>
      </c>
      <c r="D29" t="str">
        <f t="shared" si="0"/>
        <v>Danfoss PAHT 3.2-6.3 piston kit</v>
      </c>
      <c r="E29" s="57"/>
      <c r="F29" t="s">
        <v>840</v>
      </c>
    </row>
    <row r="30" spans="2:6" x14ac:dyDescent="0.2">
      <c r="B30">
        <v>53909120</v>
      </c>
      <c r="C30" t="s">
        <v>253</v>
      </c>
      <c r="D30" t="str">
        <f t="shared" si="0"/>
        <v>Danfoss PAHT 10-12.5 piston kit</v>
      </c>
      <c r="E30" s="57"/>
      <c r="F30" t="s">
        <v>840</v>
      </c>
    </row>
    <row r="31" spans="2:6" x14ac:dyDescent="0.2">
      <c r="B31">
        <v>53909130</v>
      </c>
      <c r="C31" t="s">
        <v>292</v>
      </c>
      <c r="D31" t="str">
        <f t="shared" si="0"/>
        <v>Danfoss PAHT 20-32 piston kit</v>
      </c>
      <c r="E31" s="57"/>
      <c r="F31" t="s">
        <v>840</v>
      </c>
    </row>
    <row r="32" spans="2:6" x14ac:dyDescent="0.2">
      <c r="B32">
        <v>53909140</v>
      </c>
      <c r="C32" t="s">
        <v>293</v>
      </c>
      <c r="D32" t="str">
        <f t="shared" si="0"/>
        <v>Danfoss PAHT 50-90 piston kit</v>
      </c>
      <c r="E32" s="57"/>
      <c r="F32" t="s">
        <v>840</v>
      </c>
    </row>
    <row r="33" spans="2:6" x14ac:dyDescent="0.2">
      <c r="B33">
        <v>53909200</v>
      </c>
      <c r="C33" t="s">
        <v>899</v>
      </c>
      <c r="D33" t="s">
        <v>899</v>
      </c>
      <c r="E33" s="57"/>
      <c r="F33" t="s">
        <v>840</v>
      </c>
    </row>
    <row r="34" spans="2:6" x14ac:dyDescent="0.2">
      <c r="B34">
        <v>53909210</v>
      </c>
      <c r="C34" t="s">
        <v>900</v>
      </c>
      <c r="D34" t="s">
        <v>900</v>
      </c>
      <c r="E34" s="57"/>
      <c r="F34" t="s">
        <v>840</v>
      </c>
    </row>
    <row r="35" spans="2:6" x14ac:dyDescent="0.2">
      <c r="B35">
        <v>53909220</v>
      </c>
      <c r="C35" t="s">
        <v>901</v>
      </c>
      <c r="D35" t="s">
        <v>901</v>
      </c>
      <c r="E35" s="57"/>
      <c r="F35" t="s">
        <v>840</v>
      </c>
    </row>
    <row r="36" spans="2:6" x14ac:dyDescent="0.2">
      <c r="B36">
        <v>53909230</v>
      </c>
      <c r="C36" t="s">
        <v>254</v>
      </c>
      <c r="D36" t="str">
        <f t="shared" si="0"/>
        <v>Danfoss PAHT 50-90 cylinder barrel kit</v>
      </c>
      <c r="E36" s="57"/>
      <c r="F36" t="s">
        <v>840</v>
      </c>
    </row>
    <row r="37" spans="2:6" x14ac:dyDescent="0.2">
      <c r="B37">
        <v>53909340</v>
      </c>
      <c r="C37" t="s">
        <v>255</v>
      </c>
      <c r="D37" t="str">
        <f t="shared" si="0"/>
        <v>Danfoss PAHT 2 swashplate kit</v>
      </c>
      <c r="E37" s="57"/>
      <c r="F37" t="s">
        <v>840</v>
      </c>
    </row>
    <row r="38" spans="2:6" x14ac:dyDescent="0.2">
      <c r="B38">
        <v>53909350</v>
      </c>
      <c r="C38" t="s">
        <v>256</v>
      </c>
      <c r="D38" t="str">
        <f t="shared" si="0"/>
        <v>Danfoss PAHT 3.2 swashplate kit</v>
      </c>
      <c r="E38" s="57"/>
      <c r="F38" t="s">
        <v>840</v>
      </c>
    </row>
    <row r="39" spans="2:6" x14ac:dyDescent="0.2">
      <c r="B39">
        <v>53909360</v>
      </c>
      <c r="C39" t="s">
        <v>257</v>
      </c>
      <c r="D39" t="str">
        <f t="shared" si="0"/>
        <v>Danfoss PAHT 4 swashplate kit</v>
      </c>
      <c r="E39" s="57"/>
      <c r="F39" t="s">
        <v>840</v>
      </c>
    </row>
    <row r="40" spans="2:6" x14ac:dyDescent="0.2">
      <c r="B40">
        <v>53909370</v>
      </c>
      <c r="C40" t="s">
        <v>258</v>
      </c>
      <c r="D40" t="str">
        <f t="shared" si="0"/>
        <v>Danfoss PAHT 6.3 swashplate kit</v>
      </c>
      <c r="E40" s="57"/>
      <c r="F40" t="s">
        <v>840</v>
      </c>
    </row>
    <row r="41" spans="2:6" x14ac:dyDescent="0.2">
      <c r="B41">
        <v>53909380</v>
      </c>
      <c r="C41" t="s">
        <v>259</v>
      </c>
      <c r="D41" t="str">
        <f t="shared" si="0"/>
        <v>Danfoss PAHT 10 swashplate kit</v>
      </c>
      <c r="E41" s="57"/>
      <c r="F41" t="s">
        <v>840</v>
      </c>
    </row>
    <row r="42" spans="2:6" x14ac:dyDescent="0.2">
      <c r="B42">
        <v>53909390</v>
      </c>
      <c r="C42" t="s">
        <v>260</v>
      </c>
      <c r="D42" t="str">
        <f t="shared" si="0"/>
        <v>Danfoss PAHT 12.5 swashplate kit</v>
      </c>
      <c r="E42" s="57"/>
      <c r="F42" t="s">
        <v>840</v>
      </c>
    </row>
    <row r="43" spans="2:6" x14ac:dyDescent="0.2">
      <c r="B43">
        <v>53909400</v>
      </c>
      <c r="C43" t="s">
        <v>261</v>
      </c>
      <c r="D43" t="str">
        <f t="shared" si="0"/>
        <v>Danfoss PAHT 20 swashplate kit</v>
      </c>
      <c r="E43" s="57"/>
      <c r="F43" t="s">
        <v>840</v>
      </c>
    </row>
    <row r="44" spans="2:6" x14ac:dyDescent="0.2">
      <c r="B44">
        <v>53909410</v>
      </c>
      <c r="C44" t="s">
        <v>262</v>
      </c>
      <c r="D44" t="str">
        <f t="shared" si="0"/>
        <v>Danfoss PAHT 25 swashplate kit</v>
      </c>
      <c r="E44" s="57"/>
      <c r="F44" t="s">
        <v>840</v>
      </c>
    </row>
    <row r="45" spans="2:6" x14ac:dyDescent="0.2">
      <c r="B45">
        <v>53909420</v>
      </c>
      <c r="C45" t="s">
        <v>263</v>
      </c>
      <c r="D45" t="str">
        <f t="shared" si="0"/>
        <v>Danfoss PAHT 32 swashplate kit</v>
      </c>
      <c r="E45" s="57"/>
      <c r="F45" t="s">
        <v>840</v>
      </c>
    </row>
    <row r="46" spans="2:6" x14ac:dyDescent="0.2">
      <c r="B46">
        <v>53909430</v>
      </c>
      <c r="C46" t="s">
        <v>264</v>
      </c>
      <c r="D46" t="str">
        <f t="shared" si="0"/>
        <v>Danfoss PAHT 50 swashplate kit</v>
      </c>
      <c r="E46" s="57"/>
      <c r="F46" t="s">
        <v>840</v>
      </c>
    </row>
    <row r="47" spans="2:6" x14ac:dyDescent="0.2">
      <c r="B47">
        <v>53909440</v>
      </c>
      <c r="C47" t="s">
        <v>265</v>
      </c>
      <c r="D47" t="str">
        <f t="shared" si="0"/>
        <v>Danfoss PAHT 63 swashplate kit</v>
      </c>
      <c r="E47" s="57"/>
      <c r="F47" t="s">
        <v>840</v>
      </c>
    </row>
    <row r="48" spans="2:6" x14ac:dyDescent="0.2">
      <c r="B48">
        <v>53909450</v>
      </c>
      <c r="C48" t="s">
        <v>266</v>
      </c>
      <c r="D48" t="str">
        <f t="shared" si="0"/>
        <v>Danfoss PAHT 70 swashplate kit</v>
      </c>
      <c r="E48" s="57"/>
      <c r="F48" t="s">
        <v>840</v>
      </c>
    </row>
    <row r="49" spans="2:6" x14ac:dyDescent="0.2">
      <c r="B49">
        <v>53909460</v>
      </c>
      <c r="C49" t="s">
        <v>267</v>
      </c>
      <c r="D49" t="str">
        <f t="shared" si="0"/>
        <v>Danfoss PAHT 80 swashplate kit</v>
      </c>
      <c r="E49" s="57"/>
      <c r="F49" t="s">
        <v>840</v>
      </c>
    </row>
    <row r="50" spans="2:6" x14ac:dyDescent="0.2">
      <c r="B50">
        <v>53909470</v>
      </c>
      <c r="C50" t="s">
        <v>268</v>
      </c>
      <c r="D50" t="str">
        <f t="shared" si="0"/>
        <v>Danfoss PAHT 90 swashplate kit</v>
      </c>
      <c r="E50" s="57"/>
      <c r="F50" t="s">
        <v>840</v>
      </c>
    </row>
    <row r="51" spans="2:6" x14ac:dyDescent="0.2">
      <c r="B51">
        <v>53910110</v>
      </c>
      <c r="C51" t="s">
        <v>269</v>
      </c>
      <c r="D51" t="str">
        <f t="shared" si="0"/>
        <v>Tool set APP 0.6- 1.0</v>
      </c>
      <c r="E51" s="57"/>
      <c r="F51" t="s">
        <v>840</v>
      </c>
    </row>
    <row r="52" spans="2:6" x14ac:dyDescent="0.2">
      <c r="B52">
        <v>53910120</v>
      </c>
      <c r="C52" t="s">
        <v>294</v>
      </c>
      <c r="D52" t="str">
        <f t="shared" si="0"/>
        <v>Tool set APP 1.5- 3.5</v>
      </c>
      <c r="E52" s="57"/>
      <c r="F52" t="s">
        <v>840</v>
      </c>
    </row>
    <row r="53" spans="2:6" x14ac:dyDescent="0.2">
      <c r="B53">
        <v>53910130</v>
      </c>
      <c r="C53" t="s">
        <v>295</v>
      </c>
      <c r="D53" t="str">
        <f t="shared" si="0"/>
        <v>Tool set APP 5.1-10.2</v>
      </c>
      <c r="E53" s="57"/>
      <c r="F53" t="s">
        <v>840</v>
      </c>
    </row>
    <row r="54" spans="2:6" x14ac:dyDescent="0.2">
      <c r="B54">
        <v>53910210</v>
      </c>
      <c r="C54" t="s">
        <v>270</v>
      </c>
      <c r="D54" t="str">
        <f t="shared" si="0"/>
        <v>Sealing kit APP 0.6-1.0</v>
      </c>
      <c r="E54" s="57"/>
      <c r="F54" t="s">
        <v>840</v>
      </c>
    </row>
    <row r="55" spans="2:6" x14ac:dyDescent="0.2">
      <c r="B55">
        <v>53910220</v>
      </c>
      <c r="C55" t="s">
        <v>296</v>
      </c>
      <c r="D55" t="str">
        <f t="shared" si="0"/>
        <v>Sealing kit APP 1.5-2.5</v>
      </c>
      <c r="E55" s="57"/>
      <c r="F55" t="s">
        <v>840</v>
      </c>
    </row>
    <row r="56" spans="2:6" x14ac:dyDescent="0.2">
      <c r="B56">
        <v>53910230</v>
      </c>
      <c r="C56" t="s">
        <v>297</v>
      </c>
      <c r="D56" t="str">
        <f t="shared" si="0"/>
        <v>Sealing kit APP 3.0-3.5</v>
      </c>
      <c r="E56" s="57"/>
      <c r="F56" t="s">
        <v>840</v>
      </c>
    </row>
    <row r="57" spans="2:6" x14ac:dyDescent="0.2">
      <c r="B57">
        <v>53910240</v>
      </c>
      <c r="C57" t="s">
        <v>298</v>
      </c>
      <c r="D57" t="str">
        <f t="shared" si="0"/>
        <v>Sealing kit APP 5.1-10.2</v>
      </c>
      <c r="E57" s="57"/>
      <c r="F57" t="s">
        <v>840</v>
      </c>
    </row>
    <row r="58" spans="2:6" x14ac:dyDescent="0.2">
      <c r="B58">
        <v>53910310</v>
      </c>
      <c r="C58" t="s">
        <v>271</v>
      </c>
      <c r="D58" t="str">
        <f t="shared" si="0"/>
        <v>Pistons (5 pcs.) APP 0.6-1.0</v>
      </c>
      <c r="E58" s="57"/>
      <c r="F58" t="s">
        <v>840</v>
      </c>
    </row>
    <row r="59" spans="2:6" x14ac:dyDescent="0.2">
      <c r="B59">
        <v>53910320</v>
      </c>
      <c r="C59" t="s">
        <v>299</v>
      </c>
      <c r="D59" t="str">
        <f t="shared" si="0"/>
        <v>Pistons (5 pcs.) APP 1.5-2.5</v>
      </c>
      <c r="E59" s="57"/>
      <c r="F59" t="s">
        <v>840</v>
      </c>
    </row>
    <row r="60" spans="2:6" x14ac:dyDescent="0.2">
      <c r="B60">
        <v>53910330</v>
      </c>
      <c r="C60" t="s">
        <v>300</v>
      </c>
      <c r="D60" t="str">
        <f t="shared" si="0"/>
        <v>Pistons (7 pcs.) APP 3.0-3.5</v>
      </c>
      <c r="E60" s="57"/>
      <c r="F60" t="s">
        <v>840</v>
      </c>
    </row>
    <row r="61" spans="2:6" x14ac:dyDescent="0.2">
      <c r="B61">
        <v>53910340</v>
      </c>
      <c r="C61" t="s">
        <v>301</v>
      </c>
      <c r="D61" t="str">
        <f t="shared" si="0"/>
        <v>Pistons (9 pcs.) APP 5.1-8.2</v>
      </c>
      <c r="E61" s="57"/>
      <c r="F61" t="s">
        <v>840</v>
      </c>
    </row>
    <row r="62" spans="2:6" x14ac:dyDescent="0.2">
      <c r="B62">
        <v>53910350</v>
      </c>
      <c r="C62" t="s">
        <v>302</v>
      </c>
      <c r="D62" t="str">
        <f t="shared" si="0"/>
        <v>Pistons (9 pcs.) APP 10.2</v>
      </c>
      <c r="E62" s="57"/>
      <c r="F62" t="s">
        <v>840</v>
      </c>
    </row>
    <row r="63" spans="2:6" x14ac:dyDescent="0.2">
      <c r="B63">
        <v>53910360</v>
      </c>
      <c r="C63" t="s">
        <v>303</v>
      </c>
      <c r="D63" t="str">
        <f t="shared" si="0"/>
        <v>Pistons (7 pcs.) APP 11-19</v>
      </c>
      <c r="E63" s="57"/>
      <c r="F63" t="s">
        <v>840</v>
      </c>
    </row>
    <row r="64" spans="2:6" x14ac:dyDescent="0.2">
      <c r="B64">
        <v>53910460</v>
      </c>
      <c r="C64" t="s">
        <v>272</v>
      </c>
      <c r="D64" t="str">
        <f t="shared" si="0"/>
        <v>Retainer set APP 0.6-1.0</v>
      </c>
      <c r="E64" s="57"/>
      <c r="F64" t="s">
        <v>840</v>
      </c>
    </row>
    <row r="65" spans="2:6" x14ac:dyDescent="0.2">
      <c r="B65">
        <v>53910470</v>
      </c>
      <c r="C65" t="s">
        <v>273</v>
      </c>
      <c r="D65" t="str">
        <f t="shared" si="0"/>
        <v>Retainer set APP 1.5-1.8</v>
      </c>
      <c r="E65" s="57"/>
      <c r="F65" t="s">
        <v>840</v>
      </c>
    </row>
    <row r="66" spans="2:6" x14ac:dyDescent="0.2">
      <c r="B66">
        <v>53910480</v>
      </c>
      <c r="C66" t="s">
        <v>304</v>
      </c>
      <c r="D66" t="str">
        <f t="shared" si="0"/>
        <v>Retainer set APP 2.2-2.5</v>
      </c>
      <c r="E66" s="57"/>
      <c r="F66" t="s">
        <v>840</v>
      </c>
    </row>
    <row r="67" spans="2:6" x14ac:dyDescent="0.2">
      <c r="B67">
        <v>53910490</v>
      </c>
      <c r="C67" t="s">
        <v>305</v>
      </c>
      <c r="D67" t="str">
        <f t="shared" si="0"/>
        <v>Retainer set APP 3.5</v>
      </c>
      <c r="E67" s="57"/>
      <c r="F67" t="s">
        <v>840</v>
      </c>
    </row>
    <row r="68" spans="2:6" x14ac:dyDescent="0.2">
      <c r="B68">
        <v>53910500</v>
      </c>
      <c r="C68" t="s">
        <v>306</v>
      </c>
      <c r="D68" t="str">
        <f t="shared" si="0"/>
        <v>Retainer set APP 5.1-8.2</v>
      </c>
      <c r="E68" s="57"/>
      <c r="F68" t="s">
        <v>840</v>
      </c>
    </row>
    <row r="69" spans="2:6" x14ac:dyDescent="0.2">
      <c r="B69">
        <v>53910510</v>
      </c>
      <c r="C69" t="s">
        <v>307</v>
      </c>
      <c r="D69" t="str">
        <f t="shared" si="0"/>
        <v>Retainer set APP 10.2</v>
      </c>
      <c r="E69" s="57"/>
      <c r="F69" t="s">
        <v>840</v>
      </c>
    </row>
    <row r="70" spans="2:6" x14ac:dyDescent="0.2">
      <c r="B70">
        <v>53910710</v>
      </c>
      <c r="C70" t="s">
        <v>308</v>
      </c>
      <c r="D70" t="str">
        <f t="shared" si="0"/>
        <v>Flush valve set APP 1.5-3.5</v>
      </c>
      <c r="E70" s="57"/>
      <c r="F70" t="s">
        <v>840</v>
      </c>
    </row>
    <row r="71" spans="2:6" x14ac:dyDescent="0.2">
      <c r="B71">
        <v>53910810</v>
      </c>
      <c r="C71" t="s">
        <v>274</v>
      </c>
      <c r="D71" t="str">
        <f t="shared" si="0"/>
        <v>Valve plate set APP 0.6-1.0</v>
      </c>
      <c r="E71" s="57"/>
      <c r="F71" t="s">
        <v>840</v>
      </c>
    </row>
    <row r="72" spans="2:6" x14ac:dyDescent="0.2">
      <c r="B72">
        <v>53910820</v>
      </c>
      <c r="C72" t="s">
        <v>309</v>
      </c>
      <c r="D72" t="str">
        <f t="shared" si="0"/>
        <v>Valve plate set APP 1.5-2.5</v>
      </c>
      <c r="E72" s="57"/>
      <c r="F72" t="s">
        <v>840</v>
      </c>
    </row>
    <row r="73" spans="2:6" x14ac:dyDescent="0.2">
      <c r="B73">
        <v>53910830</v>
      </c>
      <c r="C73" t="s">
        <v>310</v>
      </c>
      <c r="D73" t="str">
        <f t="shared" si="0"/>
        <v>Valve plate set APP 3.0-3.5</v>
      </c>
      <c r="E73" s="57"/>
      <c r="F73" t="s">
        <v>840</v>
      </c>
    </row>
    <row r="74" spans="2:6" x14ac:dyDescent="0.2">
      <c r="B74">
        <v>53910840</v>
      </c>
      <c r="C74" t="s">
        <v>311</v>
      </c>
      <c r="D74" t="str">
        <f t="shared" ref="D74:D128" si="1">_xlfn.TRANSLATE(C74,"nl","en")</f>
        <v>Valve plate set APP 5.1-8.2</v>
      </c>
      <c r="E74" s="57"/>
      <c r="F74" t="s">
        <v>840</v>
      </c>
    </row>
    <row r="75" spans="2:6" x14ac:dyDescent="0.2">
      <c r="B75">
        <v>53910850</v>
      </c>
      <c r="C75" t="s">
        <v>312</v>
      </c>
      <c r="D75" t="str">
        <f t="shared" si="1"/>
        <v>Valve plate set APP 10.2</v>
      </c>
      <c r="E75" s="57"/>
      <c r="F75" t="s">
        <v>840</v>
      </c>
    </row>
    <row r="76" spans="2:6" x14ac:dyDescent="0.2">
      <c r="B76">
        <v>53911010</v>
      </c>
      <c r="C76" t="s">
        <v>275</v>
      </c>
      <c r="D76" t="str">
        <f t="shared" si="1"/>
        <v>Service set cylinder barrel APP 0.6-1.0</v>
      </c>
      <c r="E76" s="57"/>
      <c r="F76" t="s">
        <v>840</v>
      </c>
    </row>
    <row r="77" spans="2:6" x14ac:dyDescent="0.2">
      <c r="B77">
        <v>53911020</v>
      </c>
      <c r="C77" t="s">
        <v>313</v>
      </c>
      <c r="D77" t="str">
        <f t="shared" si="1"/>
        <v>Service set cylinder barrel APP 1.5-2.5</v>
      </c>
      <c r="E77" s="57"/>
      <c r="F77" t="s">
        <v>840</v>
      </c>
    </row>
    <row r="78" spans="2:6" x14ac:dyDescent="0.2">
      <c r="B78">
        <v>53911030</v>
      </c>
      <c r="C78" t="s">
        <v>314</v>
      </c>
      <c r="D78" t="str">
        <f t="shared" si="1"/>
        <v>Service set cylinder barrel APP 3.0-3.5</v>
      </c>
      <c r="E78" s="57"/>
      <c r="F78" t="s">
        <v>840</v>
      </c>
    </row>
    <row r="79" spans="2:6" x14ac:dyDescent="0.2">
      <c r="B79">
        <v>53911040</v>
      </c>
      <c r="C79" t="s">
        <v>315</v>
      </c>
      <c r="D79" t="str">
        <f t="shared" si="1"/>
        <v>Service set cylinder barrel APP 5.1-10.2</v>
      </c>
      <c r="E79" s="57"/>
      <c r="F79" t="s">
        <v>840</v>
      </c>
    </row>
    <row r="80" spans="2:6" x14ac:dyDescent="0.2">
      <c r="B80">
        <v>53911110</v>
      </c>
      <c r="C80" t="s">
        <v>276</v>
      </c>
      <c r="D80" t="str">
        <f t="shared" si="1"/>
        <v>Swash plate kit APP 3.0</v>
      </c>
      <c r="E80" s="57"/>
      <c r="F80" t="s">
        <v>840</v>
      </c>
    </row>
    <row r="81" spans="2:6" x14ac:dyDescent="0.2">
      <c r="B81">
        <v>53911120</v>
      </c>
      <c r="C81" t="s">
        <v>316</v>
      </c>
      <c r="D81" t="str">
        <f t="shared" si="1"/>
        <v>Swash plate kit APP 3.5</v>
      </c>
      <c r="E81" s="57"/>
      <c r="F81" t="s">
        <v>840</v>
      </c>
    </row>
    <row r="82" spans="2:6" x14ac:dyDescent="0.2">
      <c r="B82">
        <v>53911130</v>
      </c>
      <c r="C82" t="s">
        <v>317</v>
      </c>
      <c r="D82" t="str">
        <f t="shared" si="1"/>
        <v>Swash plate kit APP 5.1</v>
      </c>
      <c r="E82" s="57"/>
      <c r="F82" t="s">
        <v>840</v>
      </c>
    </row>
    <row r="83" spans="2:6" x14ac:dyDescent="0.2">
      <c r="B83">
        <v>53911140</v>
      </c>
      <c r="C83" t="s">
        <v>318</v>
      </c>
      <c r="D83" t="str">
        <f t="shared" si="1"/>
        <v>Swash plate kit APP 6.5</v>
      </c>
      <c r="E83" s="57"/>
      <c r="F83" t="s">
        <v>840</v>
      </c>
    </row>
    <row r="84" spans="2:6" x14ac:dyDescent="0.2">
      <c r="B84">
        <v>53911150</v>
      </c>
      <c r="C84" t="s">
        <v>319</v>
      </c>
      <c r="D84" t="str">
        <f t="shared" si="1"/>
        <v>Swash plate kit APP 7.2</v>
      </c>
      <c r="E84" s="57"/>
      <c r="F84" t="s">
        <v>840</v>
      </c>
    </row>
    <row r="85" spans="2:6" x14ac:dyDescent="0.2">
      <c r="B85">
        <v>53911160</v>
      </c>
      <c r="C85" t="s">
        <v>320</v>
      </c>
      <c r="D85" t="str">
        <f t="shared" si="1"/>
        <v>Swash plate kit APP 8.2</v>
      </c>
      <c r="E85" s="57"/>
      <c r="F85" t="s">
        <v>840</v>
      </c>
    </row>
    <row r="86" spans="2:6" s="49" customFormat="1" ht="15" thickBot="1" x14ac:dyDescent="0.25">
      <c r="B86" s="49">
        <v>53911170</v>
      </c>
      <c r="C86" s="49" t="s">
        <v>321</v>
      </c>
      <c r="D86" s="49" t="str">
        <f t="shared" si="1"/>
        <v>Swash plate kit APP 10.2</v>
      </c>
      <c r="E86" s="58"/>
      <c r="F86" t="s">
        <v>840</v>
      </c>
    </row>
    <row r="87" spans="2:6" ht="15" thickTop="1" x14ac:dyDescent="0.2">
      <c r="B87">
        <v>53905600</v>
      </c>
      <c r="C87" t="s">
        <v>523</v>
      </c>
      <c r="D87" t="str">
        <f t="shared" si="1"/>
        <v>Pratissoli KIT 2000 intake valve kit KE20-24</v>
      </c>
      <c r="E87" s="57"/>
      <c r="F87" t="s">
        <v>329</v>
      </c>
    </row>
    <row r="88" spans="2:6" x14ac:dyDescent="0.2">
      <c r="B88">
        <v>53905610</v>
      </c>
      <c r="C88" t="s">
        <v>524</v>
      </c>
      <c r="D88" t="str">
        <f t="shared" si="1"/>
        <v>Pratissoli KIT 2001 exhaust valve kit KE20-24</v>
      </c>
      <c r="E88" s="57"/>
      <c r="F88" t="s">
        <v>329</v>
      </c>
    </row>
    <row r="89" spans="2:6" x14ac:dyDescent="0.2">
      <c r="B89">
        <v>53905620</v>
      </c>
      <c r="C89" t="s">
        <v>525</v>
      </c>
      <c r="D89" t="str">
        <f t="shared" si="1"/>
        <v>Pratissoli KIT 2002 piston seal kit KE20</v>
      </c>
      <c r="E89" s="57"/>
      <c r="F89" t="s">
        <v>329</v>
      </c>
    </row>
    <row r="90" spans="2:6" x14ac:dyDescent="0.2">
      <c r="B90">
        <v>53905630</v>
      </c>
      <c r="C90" t="s">
        <v>526</v>
      </c>
      <c r="D90" t="str">
        <f t="shared" si="1"/>
        <v>Pratissoli KIT 2003 complete sealing kit KE20</v>
      </c>
      <c r="E90" s="57"/>
      <c r="F90" t="s">
        <v>329</v>
      </c>
    </row>
    <row r="91" spans="2:6" x14ac:dyDescent="0.2">
      <c r="B91">
        <v>53905640</v>
      </c>
      <c r="C91" t="s">
        <v>527</v>
      </c>
      <c r="D91" t="str">
        <f t="shared" si="1"/>
        <v>Pratissoli KIT 2004 piston seal kit KE22</v>
      </c>
      <c r="E91" s="57"/>
      <c r="F91" t="s">
        <v>329</v>
      </c>
    </row>
    <row r="92" spans="2:6" x14ac:dyDescent="0.2">
      <c r="B92">
        <v>53905650</v>
      </c>
      <c r="C92" t="s">
        <v>528</v>
      </c>
      <c r="D92" t="str">
        <f t="shared" si="1"/>
        <v>Pratissoli KIT 2005 complete sealing kit KE22</v>
      </c>
      <c r="E92" s="57"/>
      <c r="F92" t="s">
        <v>329</v>
      </c>
    </row>
    <row r="93" spans="2:6" x14ac:dyDescent="0.2">
      <c r="B93">
        <v>53905660</v>
      </c>
      <c r="C93" t="s">
        <v>529</v>
      </c>
      <c r="D93" t="str">
        <f t="shared" si="1"/>
        <v>Pratissoli KIT 2006 piston seal kit KE24</v>
      </c>
      <c r="E93" s="57"/>
      <c r="F93" t="s">
        <v>329</v>
      </c>
    </row>
    <row r="94" spans="2:6" x14ac:dyDescent="0.2">
      <c r="B94">
        <v>53905670</v>
      </c>
      <c r="C94" t="s">
        <v>530</v>
      </c>
      <c r="D94" t="str">
        <f t="shared" si="1"/>
        <v>Pratissoli KIT 2007 complete sealing kit KE24</v>
      </c>
      <c r="E94" s="57"/>
      <c r="F94" t="s">
        <v>329</v>
      </c>
    </row>
    <row r="95" spans="2:6" x14ac:dyDescent="0.2">
      <c r="B95">
        <v>53905680</v>
      </c>
      <c r="C95" t="s">
        <v>531</v>
      </c>
      <c r="D95" t="str">
        <f t="shared" si="1"/>
        <v>Pratissoli KIT 2008 piston seal kit KE28</v>
      </c>
      <c r="E95" s="57"/>
      <c r="F95" t="s">
        <v>329</v>
      </c>
    </row>
    <row r="96" spans="2:6" x14ac:dyDescent="0.2">
      <c r="B96">
        <v>53905690</v>
      </c>
      <c r="C96" t="s">
        <v>532</v>
      </c>
      <c r="D96" t="str">
        <f t="shared" si="1"/>
        <v>Pratissoli KIT 2009 complete sealing kit KE28</v>
      </c>
      <c r="E96" s="57"/>
      <c r="F96" t="s">
        <v>329</v>
      </c>
    </row>
    <row r="97" spans="2:9" x14ac:dyDescent="0.2">
      <c r="B97">
        <v>53905700</v>
      </c>
      <c r="C97" t="s">
        <v>533</v>
      </c>
      <c r="D97" t="str">
        <f t="shared" si="1"/>
        <v>Pratissoli KIT 2010 piston seal kit KE30</v>
      </c>
      <c r="E97" s="57"/>
      <c r="F97" t="s">
        <v>329</v>
      </c>
    </row>
    <row r="98" spans="2:9" x14ac:dyDescent="0.2">
      <c r="B98">
        <v>53905710</v>
      </c>
      <c r="C98" t="s">
        <v>534</v>
      </c>
      <c r="D98" t="str">
        <f t="shared" si="1"/>
        <v>Pratissoli KIT 2011 complete sealing kit KE30</v>
      </c>
      <c r="E98" s="57"/>
      <c r="F98" t="s">
        <v>329</v>
      </c>
    </row>
    <row r="99" spans="2:9" x14ac:dyDescent="0.2">
      <c r="B99">
        <v>53905720</v>
      </c>
      <c r="C99" t="s">
        <v>813</v>
      </c>
      <c r="D99" t="str">
        <f t="shared" si="1"/>
        <v>Pratissoli KIT 2030 (6 pcs.) inlet/outlet valves kit KE28-36</v>
      </c>
      <c r="E99" s="57"/>
      <c r="F99" t="s">
        <v>329</v>
      </c>
    </row>
    <row r="100" spans="2:9" x14ac:dyDescent="0.2">
      <c r="B100">
        <v>53905730</v>
      </c>
      <c r="C100" t="s">
        <v>535</v>
      </c>
      <c r="D100" t="str">
        <f t="shared" si="1"/>
        <v>Pratissoli KIT 2133 piston seal kit KE36</v>
      </c>
      <c r="E100" s="57"/>
      <c r="F100" t="s">
        <v>329</v>
      </c>
      <c r="I100" s="52"/>
    </row>
    <row r="101" spans="2:9" x14ac:dyDescent="0.2">
      <c r="B101">
        <v>53905740</v>
      </c>
      <c r="C101" t="s">
        <v>536</v>
      </c>
      <c r="D101" t="str">
        <f t="shared" si="1"/>
        <v>Pratissoli KIT 2134 (3 pieces) complete sealing kit KE36</v>
      </c>
      <c r="E101" s="57"/>
      <c r="F101" t="s">
        <v>329</v>
      </c>
    </row>
    <row r="102" spans="2:9" x14ac:dyDescent="0.2">
      <c r="B102">
        <v>53905780</v>
      </c>
      <c r="C102" t="s">
        <v>537</v>
      </c>
      <c r="D102" t="str">
        <f t="shared" si="1"/>
        <v>Pratissoli KIT 2012 inlet valves kit KF series</v>
      </c>
      <c r="E102" s="57"/>
      <c r="F102" t="s">
        <v>329</v>
      </c>
    </row>
    <row r="103" spans="2:9" x14ac:dyDescent="0.2">
      <c r="B103">
        <v>53905790</v>
      </c>
      <c r="C103" t="s">
        <v>538</v>
      </c>
      <c r="D103" t="str">
        <f t="shared" si="1"/>
        <v>Pratissoli KIT 2013 exhaust valve kit KF series</v>
      </c>
      <c r="E103" s="57"/>
      <c r="F103" t="s">
        <v>329</v>
      </c>
    </row>
    <row r="104" spans="2:9" x14ac:dyDescent="0.2">
      <c r="B104">
        <v>53905800</v>
      </c>
      <c r="C104" t="s">
        <v>539</v>
      </c>
      <c r="D104" t="str">
        <f t="shared" si="1"/>
        <v>Pratissoli KIT 2014 piston seal kit KF28</v>
      </c>
      <c r="E104" s="57"/>
      <c r="F104" t="s">
        <v>329</v>
      </c>
    </row>
    <row r="105" spans="2:9" x14ac:dyDescent="0.2">
      <c r="B105">
        <v>53905802</v>
      </c>
      <c r="C105" t="s">
        <v>540</v>
      </c>
      <c r="D105" t="str">
        <f t="shared" si="1"/>
        <v>Pratissoli KIT 2016 piston seal kit KF30</v>
      </c>
      <c r="E105" s="57"/>
      <c r="F105" t="s">
        <v>329</v>
      </c>
    </row>
    <row r="106" spans="2:9" x14ac:dyDescent="0.2">
      <c r="B106">
        <v>53905804</v>
      </c>
      <c r="C106" t="s">
        <v>541</v>
      </c>
      <c r="D106" t="str">
        <f t="shared" si="1"/>
        <v>Pratissoli KIT 2066 piston seal kit KF32</v>
      </c>
      <c r="E106" s="57"/>
      <c r="F106" t="s">
        <v>329</v>
      </c>
    </row>
    <row r="107" spans="2:9" x14ac:dyDescent="0.2">
      <c r="B107">
        <v>53905806</v>
      </c>
      <c r="C107" t="s">
        <v>542</v>
      </c>
      <c r="D107" t="str">
        <f t="shared" si="1"/>
        <v>Pratissoli KIT 2018 piston seal kit KF36</v>
      </c>
      <c r="E107" s="57"/>
      <c r="F107" t="s">
        <v>329</v>
      </c>
    </row>
    <row r="108" spans="2:9" x14ac:dyDescent="0.2">
      <c r="B108">
        <v>53905807</v>
      </c>
      <c r="C108" t="s">
        <v>814</v>
      </c>
      <c r="D108" t="str">
        <f t="shared" si="1"/>
        <v>Pratissoli KIT 2020 piston seal kit KF40</v>
      </c>
      <c r="E108" s="57"/>
      <c r="F108" t="s">
        <v>329</v>
      </c>
    </row>
    <row r="109" spans="2:9" x14ac:dyDescent="0.2">
      <c r="B109">
        <v>53905810</v>
      </c>
      <c r="C109" t="s">
        <v>543</v>
      </c>
      <c r="D109" t="str">
        <f t="shared" si="1"/>
        <v>Pratissoli KIT 2015 complete sealing kit KF28</v>
      </c>
      <c r="E109" s="57"/>
      <c r="F109" t="s">
        <v>329</v>
      </c>
    </row>
    <row r="110" spans="2:9" x14ac:dyDescent="0.2">
      <c r="B110">
        <v>53905814</v>
      </c>
      <c r="C110" t="s">
        <v>544</v>
      </c>
      <c r="D110" t="str">
        <f t="shared" si="1"/>
        <v>Pratissoli KIT 2222 complete sealing kit KF32</v>
      </c>
      <c r="E110" s="57"/>
      <c r="F110" t="s">
        <v>329</v>
      </c>
    </row>
    <row r="111" spans="2:9" x14ac:dyDescent="0.2">
      <c r="B111">
        <v>53905816</v>
      </c>
      <c r="C111" t="s">
        <v>545</v>
      </c>
      <c r="D111" t="str">
        <f t="shared" si="1"/>
        <v>Pratissoli KIT 2019 complete sealing kit KF36</v>
      </c>
      <c r="E111" s="57"/>
      <c r="F111" t="s">
        <v>329</v>
      </c>
    </row>
    <row r="112" spans="2:9" x14ac:dyDescent="0.2">
      <c r="B112">
        <v>53905818</v>
      </c>
      <c r="C112" t="s">
        <v>546</v>
      </c>
      <c r="D112" t="str">
        <f t="shared" si="1"/>
        <v>Pratissoli KIT 2021 complete sealing kit KF40</v>
      </c>
      <c r="E112" s="57"/>
      <c r="F112" t="s">
        <v>329</v>
      </c>
    </row>
    <row r="113" spans="2:6" x14ac:dyDescent="0.2">
      <c r="B113">
        <v>53905830</v>
      </c>
      <c r="C113" t="s">
        <v>547</v>
      </c>
      <c r="D113" t="str">
        <f t="shared" si="1"/>
        <v>Pratissoli KIT 2017 complete sealing kit KF30</v>
      </c>
      <c r="E113" s="57"/>
      <c r="F113" t="s">
        <v>329</v>
      </c>
    </row>
    <row r="114" spans="2:6" x14ac:dyDescent="0.2">
      <c r="B114">
        <v>53905900</v>
      </c>
      <c r="C114" t="s">
        <v>548</v>
      </c>
      <c r="D114" t="str">
        <f t="shared" si="1"/>
        <v>Pratissoli KIT 2468 inlet valves kit EV series</v>
      </c>
      <c r="E114" s="57"/>
      <c r="F114" t="s">
        <v>329</v>
      </c>
    </row>
    <row r="115" spans="2:6" x14ac:dyDescent="0.2">
      <c r="B115">
        <v>53905910</v>
      </c>
      <c r="C115" t="s">
        <v>549</v>
      </c>
      <c r="D115" t="str">
        <f t="shared" si="1"/>
        <v>Pratissoli KIT 2470 piston seal kit EV20</v>
      </c>
      <c r="E115" s="57"/>
      <c r="F115" t="s">
        <v>329</v>
      </c>
    </row>
    <row r="116" spans="2:6" x14ac:dyDescent="0.2">
      <c r="B116">
        <v>53905912</v>
      </c>
      <c r="C116" t="s">
        <v>550</v>
      </c>
      <c r="D116" t="str">
        <f t="shared" si="1"/>
        <v>Pratissoli KIT 2471 piston seal kit EV22</v>
      </c>
      <c r="E116" s="57"/>
      <c r="F116" t="s">
        <v>329</v>
      </c>
    </row>
    <row r="117" spans="2:6" x14ac:dyDescent="0.2">
      <c r="B117">
        <v>53905920</v>
      </c>
      <c r="C117" t="s">
        <v>551</v>
      </c>
      <c r="D117" t="str">
        <f t="shared" si="1"/>
        <v>Pratissoli KIT 2476 complete sealing kit EV20</v>
      </c>
      <c r="E117" s="57"/>
      <c r="F117" t="s">
        <v>329</v>
      </c>
    </row>
    <row r="118" spans="2:6" s="49" customFormat="1" ht="15" thickBot="1" x14ac:dyDescent="0.25">
      <c r="B118" s="49">
        <v>53905922</v>
      </c>
      <c r="C118" s="49" t="s">
        <v>552</v>
      </c>
      <c r="D118" s="49" t="str">
        <f t="shared" si="1"/>
        <v>Pratissoli KIT 2477 complete sealing kit EV22</v>
      </c>
      <c r="E118" s="58"/>
      <c r="F118" t="s">
        <v>329</v>
      </c>
    </row>
    <row r="119" spans="2:6" ht="15" thickTop="1" x14ac:dyDescent="0.2">
      <c r="B119">
        <v>53904600</v>
      </c>
      <c r="C119" t="s">
        <v>553</v>
      </c>
      <c r="D119" t="str">
        <f t="shared" si="1"/>
        <v>Hawk kit 260003 oil seal</v>
      </c>
      <c r="E119" s="57"/>
      <c r="F119" t="s">
        <v>330</v>
      </c>
    </row>
    <row r="120" spans="2:6" x14ac:dyDescent="0.2">
      <c r="B120">
        <v>53904610</v>
      </c>
      <c r="C120" t="s">
        <v>554</v>
      </c>
      <c r="D120" t="str">
        <f t="shared" si="1"/>
        <v>Hawk kit 260064 oil seal HFR</v>
      </c>
      <c r="E120" s="57"/>
      <c r="F120" t="s">
        <v>330</v>
      </c>
    </row>
    <row r="121" spans="2:6" x14ac:dyDescent="0.2">
      <c r="B121">
        <v>53904630</v>
      </c>
      <c r="C121" t="s">
        <v>843</v>
      </c>
      <c r="D121" t="str">
        <f t="shared" si="1"/>
        <v>Hawk kit 260803 oil seal NMT</v>
      </c>
      <c r="E121" s="57"/>
      <c r="F121" t="s">
        <v>330</v>
      </c>
    </row>
    <row r="122" spans="2:6" x14ac:dyDescent="0.2">
      <c r="B122">
        <v>53904756</v>
      </c>
      <c r="C122" t="s">
        <v>555</v>
      </c>
      <c r="D122" t="str">
        <f t="shared" si="1"/>
        <v>Hawk kit check valve complete HFR F (40-60S)</v>
      </c>
      <c r="E122" s="57"/>
      <c r="F122" t="s">
        <v>330</v>
      </c>
    </row>
    <row r="123" spans="2:6" x14ac:dyDescent="0.2">
      <c r="B123">
        <v>53904758</v>
      </c>
      <c r="C123" t="s">
        <v>556</v>
      </c>
      <c r="D123" t="str">
        <f t="shared" si="1"/>
        <v>Hawk kit check valve complete HFR S (80-120)</v>
      </c>
      <c r="E123" s="57"/>
      <c r="F123" t="s">
        <v>330</v>
      </c>
    </row>
    <row r="124" spans="2:6" x14ac:dyDescent="0.2">
      <c r="B124">
        <v>53904762</v>
      </c>
      <c r="C124" t="s">
        <v>557</v>
      </c>
      <c r="D124" t="str">
        <f>_xlfn.TRANSLATE(C124,"nl","en")</f>
        <v>Hawk kit check valve complete NLT</v>
      </c>
      <c r="E124" s="57"/>
      <c r="F124" t="s">
        <v>330</v>
      </c>
    </row>
    <row r="125" spans="2:6" x14ac:dyDescent="0.2">
      <c r="B125">
        <v>53904764</v>
      </c>
      <c r="C125" t="s">
        <v>841</v>
      </c>
      <c r="D125" t="str">
        <f>_xlfn.TRANSLATE(C125,"nl","en")</f>
        <v>Hawk kit check valve complete NMT</v>
      </c>
      <c r="E125" s="57"/>
      <c r="F125" t="s">
        <v>330</v>
      </c>
    </row>
    <row r="126" spans="2:6" x14ac:dyDescent="0.2">
      <c r="B126">
        <v>53904766</v>
      </c>
      <c r="C126" t="s">
        <v>558</v>
      </c>
      <c r="D126" t="str">
        <f t="shared" si="1"/>
        <v>Hawk kit check valve complete MXT</v>
      </c>
      <c r="E126" s="57"/>
      <c r="F126" t="s">
        <v>330</v>
      </c>
    </row>
    <row r="127" spans="2:6" x14ac:dyDescent="0.2">
      <c r="B127">
        <v>53904768</v>
      </c>
      <c r="C127" t="s">
        <v>559</v>
      </c>
      <c r="D127" t="str">
        <f t="shared" si="1"/>
        <v>Hawk kit check valve complete XXT</v>
      </c>
      <c r="E127" s="57"/>
      <c r="F127" t="s">
        <v>330</v>
      </c>
    </row>
    <row r="128" spans="2:6" x14ac:dyDescent="0.2">
      <c r="B128">
        <v>53904770</v>
      </c>
      <c r="C128" t="s">
        <v>560</v>
      </c>
      <c r="D128" t="str">
        <f t="shared" si="1"/>
        <v>Hawk kit check valve complete XLT-XLTI 300bar</v>
      </c>
      <c r="E128" s="57"/>
      <c r="F128" t="s">
        <v>330</v>
      </c>
    </row>
    <row r="129" spans="2:6" x14ac:dyDescent="0.2">
      <c r="B129">
        <v>53904772</v>
      </c>
      <c r="C129" t="s">
        <v>561</v>
      </c>
      <c r="D129" t="str">
        <f t="shared" ref="D129:D175" si="2">_xlfn.TRANSLATE(C129,"nl","en")</f>
        <v>Hawk kit check valve complete XLT-XLTI</v>
      </c>
      <c r="E129" s="57"/>
      <c r="F129" t="s">
        <v>330</v>
      </c>
    </row>
    <row r="130" spans="2:6" x14ac:dyDescent="0.2">
      <c r="B130">
        <v>53904784</v>
      </c>
      <c r="C130" t="s">
        <v>842</v>
      </c>
      <c r="D130" t="str">
        <f t="shared" si="2"/>
        <v>Hawk kit 260107 ceramic piston Ø20 (NMT)</v>
      </c>
      <c r="E130" s="57"/>
      <c r="F130" t="s">
        <v>330</v>
      </c>
    </row>
    <row r="131" spans="2:6" x14ac:dyDescent="0.2">
      <c r="B131">
        <v>53904786</v>
      </c>
      <c r="C131" t="s">
        <v>562</v>
      </c>
      <c r="D131" t="str">
        <f t="shared" si="2"/>
        <v>Hawk kit 260172 ceramic piston Ø18 (NLTI)</v>
      </c>
      <c r="E131" s="57"/>
      <c r="F131" t="s">
        <v>330</v>
      </c>
    </row>
    <row r="132" spans="2:6" x14ac:dyDescent="0.2">
      <c r="B132">
        <v>53904788</v>
      </c>
      <c r="C132" t="s">
        <v>563</v>
      </c>
      <c r="D132" t="str">
        <f t="shared" si="2"/>
        <v>Hawk kit 260130 ceramic piston Ø20 (NLTI-XLTI)</v>
      </c>
      <c r="E132" s="57"/>
      <c r="F132" t="s">
        <v>330</v>
      </c>
    </row>
    <row r="133" spans="2:6" x14ac:dyDescent="0.2">
      <c r="B133">
        <v>53904790</v>
      </c>
      <c r="C133" t="s">
        <v>564</v>
      </c>
      <c r="D133" t="str">
        <f t="shared" si="2"/>
        <v>Hawk kit 260129 ceramic piston Ø22 (XLTI-XXT)</v>
      </c>
      <c r="E133" s="57"/>
      <c r="F133" t="s">
        <v>330</v>
      </c>
    </row>
    <row r="134" spans="2:6" x14ac:dyDescent="0.2">
      <c r="B134">
        <v>53904792</v>
      </c>
      <c r="C134" t="s">
        <v>565</v>
      </c>
      <c r="D134" t="str">
        <f t="shared" si="2"/>
        <v>Hawk kit 260117 ceramic piston Ø25 (XLTI-XXT)</v>
      </c>
      <c r="E134" s="57"/>
      <c r="F134" t="s">
        <v>330</v>
      </c>
    </row>
    <row r="135" spans="2:6" x14ac:dyDescent="0.2">
      <c r="B135">
        <v>53904794</v>
      </c>
      <c r="C135" t="s">
        <v>566</v>
      </c>
      <c r="D135" t="str">
        <f t="shared" si="2"/>
        <v>Hawk kit 260118 ceramic piston Ø28 (XLTI-XXT)</v>
      </c>
      <c r="E135" s="57"/>
      <c r="F135" t="s">
        <v>330</v>
      </c>
    </row>
    <row r="136" spans="2:6" x14ac:dyDescent="0.2">
      <c r="B136">
        <v>53904796</v>
      </c>
      <c r="C136" t="s">
        <v>567</v>
      </c>
      <c r="D136" t="str">
        <f t="shared" si="2"/>
        <v>Hawk kit 260062 ceramic piston Ø30 (HFR)</v>
      </c>
      <c r="E136" s="57"/>
      <c r="F136" t="s">
        <v>330</v>
      </c>
    </row>
    <row r="137" spans="2:6" x14ac:dyDescent="0.2">
      <c r="B137">
        <v>53904798</v>
      </c>
      <c r="C137" t="s">
        <v>568</v>
      </c>
      <c r="D137" t="str">
        <f t="shared" si="2"/>
        <v>Hawk kit 260091 ceramic piston Ø40 (HFR)</v>
      </c>
      <c r="E137" s="57"/>
      <c r="F137" t="s">
        <v>330</v>
      </c>
    </row>
    <row r="138" spans="2:6" x14ac:dyDescent="0.2">
      <c r="B138">
        <v>53904800</v>
      </c>
      <c r="C138" t="s">
        <v>569</v>
      </c>
      <c r="D138" t="str">
        <f t="shared" si="2"/>
        <v>Hawk kit 260283 ceramic piston (MXT)</v>
      </c>
      <c r="E138" s="57"/>
      <c r="F138" t="s">
        <v>330</v>
      </c>
    </row>
    <row r="139" spans="2:6" x14ac:dyDescent="0.2">
      <c r="B139">
        <v>53904802</v>
      </c>
      <c r="C139" t="s">
        <v>570</v>
      </c>
      <c r="D139" t="str">
        <f t="shared" si="2"/>
        <v>Hawk kit 260065 manifold Ø30 HFR 280bar</v>
      </c>
      <c r="E139" s="57"/>
      <c r="F139" t="s">
        <v>330</v>
      </c>
    </row>
    <row r="140" spans="2:6" x14ac:dyDescent="0.2">
      <c r="B140">
        <v>53904804</v>
      </c>
      <c r="C140" t="s">
        <v>571</v>
      </c>
      <c r="D140" t="str">
        <f t="shared" si="2"/>
        <v>Hawk kit 260092 manifold Ø40 HFR 150bar</v>
      </c>
      <c r="E140" s="57"/>
      <c r="F140" t="s">
        <v>330</v>
      </c>
    </row>
    <row r="141" spans="2:6" x14ac:dyDescent="0.2">
      <c r="B141">
        <v>53904818</v>
      </c>
      <c r="C141" t="s">
        <v>572</v>
      </c>
      <c r="D141" t="str">
        <f t="shared" si="2"/>
        <v>Hawk kit 260175 manifold Ø18 NLT 250bar</v>
      </c>
      <c r="E141" s="57"/>
      <c r="F141" t="s">
        <v>330</v>
      </c>
    </row>
    <row r="142" spans="2:6" x14ac:dyDescent="0.2">
      <c r="B142">
        <v>53904820</v>
      </c>
      <c r="C142" t="s">
        <v>837</v>
      </c>
      <c r="D142" t="str">
        <f t="shared" si="2"/>
        <v>Hawk kit 260069 manifold Ø20 NMT 200bar</v>
      </c>
      <c r="E142" s="57"/>
      <c r="F142" t="s">
        <v>330</v>
      </c>
    </row>
    <row r="143" spans="2:6" x14ac:dyDescent="0.2">
      <c r="B143">
        <v>53904822</v>
      </c>
      <c r="C143" t="s">
        <v>573</v>
      </c>
      <c r="D143" t="str">
        <f t="shared" si="2"/>
        <v>Hawk kit 260133 manifold Ø20 XLT 300bar</v>
      </c>
      <c r="E143" s="57"/>
      <c r="F143" t="s">
        <v>330</v>
      </c>
    </row>
    <row r="144" spans="2:6" x14ac:dyDescent="0.2">
      <c r="B144">
        <v>53904824</v>
      </c>
      <c r="C144" t="s">
        <v>574</v>
      </c>
      <c r="D144" t="str">
        <f t="shared" si="2"/>
        <v>Hawk kit 260132 manifold Ø22 XLT 250bar</v>
      </c>
      <c r="E144" s="57"/>
      <c r="F144" t="s">
        <v>330</v>
      </c>
    </row>
    <row r="145" spans="2:6" x14ac:dyDescent="0.2">
      <c r="B145">
        <v>53904826</v>
      </c>
      <c r="C145" t="s">
        <v>575</v>
      </c>
      <c r="D145" t="str">
        <f t="shared" si="2"/>
        <v>Hawk kit 260119 manifold Ø25 XLTI</v>
      </c>
      <c r="E145" s="57"/>
      <c r="F145" t="s">
        <v>330</v>
      </c>
    </row>
    <row r="146" spans="2:6" x14ac:dyDescent="0.2">
      <c r="B146">
        <v>53904828</v>
      </c>
      <c r="C146" t="s">
        <v>576</v>
      </c>
      <c r="D146" t="str">
        <f t="shared" si="2"/>
        <v>Hawk kit 260120 manifold Ø28 XLT 150bar</v>
      </c>
      <c r="E146" s="57"/>
      <c r="F146" t="s">
        <v>330</v>
      </c>
    </row>
    <row r="147" spans="2:6" x14ac:dyDescent="0.2">
      <c r="B147">
        <v>53904830</v>
      </c>
      <c r="C147" t="s">
        <v>577</v>
      </c>
      <c r="D147" t="str">
        <f t="shared" si="2"/>
        <v>Hawk kit 260146 manifold Ø25 XXT 200bar</v>
      </c>
      <c r="E147" s="57"/>
      <c r="F147" t="s">
        <v>330</v>
      </c>
    </row>
    <row r="148" spans="2:6" x14ac:dyDescent="0.2">
      <c r="B148">
        <v>53904832</v>
      </c>
      <c r="C148" t="s">
        <v>578</v>
      </c>
      <c r="D148" t="str">
        <f t="shared" si="2"/>
        <v>Hawk kit 260145 manifold Ø28 XXT</v>
      </c>
      <c r="E148" s="57"/>
      <c r="F148" t="s">
        <v>330</v>
      </c>
    </row>
    <row r="149" spans="2:6" x14ac:dyDescent="0.2">
      <c r="B149">
        <v>53904850</v>
      </c>
      <c r="C149" t="s">
        <v>579</v>
      </c>
      <c r="D149" t="str">
        <f t="shared" si="2"/>
        <v>Hawk kit compl. seal packing MXT</v>
      </c>
      <c r="E149" s="57"/>
      <c r="F149" t="s">
        <v>330</v>
      </c>
    </row>
    <row r="150" spans="2:6" x14ac:dyDescent="0.2">
      <c r="B150">
        <v>53904860</v>
      </c>
      <c r="C150" t="s">
        <v>838</v>
      </c>
      <c r="D150" t="str">
        <f t="shared" si="2"/>
        <v>Hawk kit compl. seal packing Ø20 NMT 200bar</v>
      </c>
      <c r="E150" s="57"/>
      <c r="F150" t="s">
        <v>330</v>
      </c>
    </row>
    <row r="151" spans="2:6" x14ac:dyDescent="0.2">
      <c r="B151">
        <v>53904862</v>
      </c>
      <c r="C151" t="s">
        <v>580</v>
      </c>
      <c r="D151" t="str">
        <f t="shared" si="2"/>
        <v>Hawk kit compl. seal packing Ø18 NLT</v>
      </c>
      <c r="E151" s="57"/>
      <c r="F151" t="s">
        <v>330</v>
      </c>
    </row>
    <row r="152" spans="2:6" x14ac:dyDescent="0.2">
      <c r="B152">
        <v>53904864</v>
      </c>
      <c r="C152" t="s">
        <v>581</v>
      </c>
      <c r="D152" t="str">
        <f t="shared" si="2"/>
        <v>Hawk kit 260384 compl. seal packing Ø20 (XLT/NLT)</v>
      </c>
      <c r="E152" s="57"/>
      <c r="F152" t="s">
        <v>330</v>
      </c>
    </row>
    <row r="153" spans="2:6" x14ac:dyDescent="0.2">
      <c r="B153">
        <v>53904866</v>
      </c>
      <c r="C153" t="s">
        <v>582</v>
      </c>
      <c r="D153" t="str">
        <f t="shared" si="2"/>
        <v>Hawk kit 260377 compl. seal packing Ø22 (XLT/XXT)</v>
      </c>
      <c r="E153" s="57"/>
      <c r="F153" t="s">
        <v>330</v>
      </c>
    </row>
    <row r="154" spans="2:6" x14ac:dyDescent="0.2">
      <c r="B154">
        <v>53904868</v>
      </c>
      <c r="C154" t="s">
        <v>583</v>
      </c>
      <c r="D154" t="str">
        <f t="shared" si="2"/>
        <v>Hawk kit 260378 compl. seal packing Ø25 (XLT/XXT)</v>
      </c>
      <c r="E154" s="57"/>
      <c r="F154" t="s">
        <v>330</v>
      </c>
    </row>
    <row r="155" spans="2:6" x14ac:dyDescent="0.2">
      <c r="B155">
        <v>53904870</v>
      </c>
      <c r="C155" t="s">
        <v>584</v>
      </c>
      <c r="D155" t="str">
        <f t="shared" si="2"/>
        <v>Hawk kit 260379 compl. seal packing Ø28 (XLT-XXT)</v>
      </c>
      <c r="E155" s="57"/>
      <c r="F155" t="s">
        <v>330</v>
      </c>
    </row>
    <row r="156" spans="2:6" x14ac:dyDescent="0.2">
      <c r="B156">
        <v>53904872</v>
      </c>
      <c r="C156" t="s">
        <v>585</v>
      </c>
      <c r="D156" t="str">
        <f t="shared" si="2"/>
        <v>Hawk kit compl. seal packing Ø30 HFR</v>
      </c>
      <c r="E156" s="57"/>
      <c r="F156" t="s">
        <v>330</v>
      </c>
    </row>
    <row r="157" spans="2:6" x14ac:dyDescent="0.2">
      <c r="B157">
        <v>53904874</v>
      </c>
      <c r="C157" t="s">
        <v>586</v>
      </c>
      <c r="D157" t="str">
        <f t="shared" si="2"/>
        <v>Hawk kit compl. seal packing Ø40 HFR</v>
      </c>
      <c r="E157" s="57"/>
      <c r="F157" t="s">
        <v>330</v>
      </c>
    </row>
    <row r="158" spans="2:6" x14ac:dyDescent="0.2">
      <c r="B158">
        <v>53904880</v>
      </c>
      <c r="C158" t="s">
        <v>587</v>
      </c>
      <c r="D158" t="str">
        <f t="shared" si="2"/>
        <v>Hawk kit 260113 "U" seals Ø25 XLTI-XXT</v>
      </c>
      <c r="E158" s="57"/>
      <c r="F158" t="s">
        <v>330</v>
      </c>
    </row>
    <row r="159" spans="2:6" x14ac:dyDescent="0.2">
      <c r="B159">
        <v>53904890</v>
      </c>
      <c r="C159" t="s">
        <v>588</v>
      </c>
      <c r="D159" t="str">
        <f t="shared" si="2"/>
        <v>Hawk kit 260115 "U" seals Ø28 XLTI-XXT</v>
      </c>
      <c r="E159" s="57"/>
      <c r="F159" t="s">
        <v>330</v>
      </c>
    </row>
    <row r="160" spans="2:6" x14ac:dyDescent="0.2">
      <c r="B160">
        <v>53904912</v>
      </c>
      <c r="C160" t="s">
        <v>589</v>
      </c>
      <c r="D160" t="str">
        <f t="shared" si="2"/>
        <v>Hawk kit 260281 seals MXT</v>
      </c>
      <c r="E160" s="57"/>
      <c r="F160" t="s">
        <v>330</v>
      </c>
    </row>
    <row r="161" spans="2:6" x14ac:dyDescent="0.2">
      <c r="B161">
        <v>53904914</v>
      </c>
      <c r="C161" t="s">
        <v>590</v>
      </c>
      <c r="D161" t="str">
        <f t="shared" si="2"/>
        <v>Hawk kit 260170 "U" seals Ø20 NLT 200bar</v>
      </c>
      <c r="E161" s="57"/>
      <c r="F161" t="s">
        <v>330</v>
      </c>
    </row>
    <row r="162" spans="2:6" x14ac:dyDescent="0.2">
      <c r="B162">
        <v>53904916</v>
      </c>
      <c r="C162" t="s">
        <v>839</v>
      </c>
      <c r="D162" t="str">
        <f t="shared" si="2"/>
        <v>Hawk kit 260077 "V" seals Ø20 NMT 200bar</v>
      </c>
      <c r="E162" s="57"/>
      <c r="F162" t="s">
        <v>330</v>
      </c>
    </row>
    <row r="163" spans="2:6" x14ac:dyDescent="0.2">
      <c r="B163">
        <v>53904920</v>
      </c>
      <c r="C163" t="s">
        <v>591</v>
      </c>
      <c r="D163" t="str">
        <f t="shared" si="2"/>
        <v>Hawk kit 260126 "U" seals Ø20 (XLT/NLT)</v>
      </c>
      <c r="E163" s="57"/>
      <c r="F163" t="s">
        <v>330</v>
      </c>
    </row>
    <row r="164" spans="2:6" x14ac:dyDescent="0.2">
      <c r="B164">
        <v>53904922</v>
      </c>
      <c r="C164" t="s">
        <v>592</v>
      </c>
      <c r="D164" t="str">
        <f t="shared" si="2"/>
        <v>Hawk kit 260125 "U" seals Ø22 XLT 250bar</v>
      </c>
      <c r="E164" s="57"/>
      <c r="F164" t="s">
        <v>330</v>
      </c>
    </row>
    <row r="165" spans="2:6" x14ac:dyDescent="0.2">
      <c r="B165">
        <v>53904930</v>
      </c>
      <c r="C165" t="s">
        <v>593</v>
      </c>
      <c r="D165" t="str">
        <f t="shared" si="2"/>
        <v>Hawk kit 260060 "V" seals Ø30 HFR</v>
      </c>
      <c r="E165" s="57"/>
      <c r="F165" t="s">
        <v>330</v>
      </c>
    </row>
    <row r="166" spans="2:6" x14ac:dyDescent="0.2">
      <c r="B166">
        <v>53904932</v>
      </c>
      <c r="C166" t="s">
        <v>594</v>
      </c>
      <c r="D166" t="str">
        <f t="shared" si="2"/>
        <v>Hawk kit 260095 "V" seals Ø40 HFR</v>
      </c>
      <c r="E166" s="57"/>
      <c r="F166" t="s">
        <v>330</v>
      </c>
    </row>
    <row r="167" spans="2:6" x14ac:dyDescent="0.2">
      <c r="B167">
        <v>53904812</v>
      </c>
      <c r="C167" t="s">
        <v>844</v>
      </c>
      <c r="D167" t="str">
        <f t="shared" si="2"/>
        <v>Hawk kit manifold Ø16 NHPD 120bar</v>
      </c>
      <c r="E167" s="57"/>
      <c r="F167" t="s">
        <v>330</v>
      </c>
    </row>
    <row r="168" spans="2:6" x14ac:dyDescent="0.2">
      <c r="B168">
        <v>53904854</v>
      </c>
      <c r="C168" t="s">
        <v>845</v>
      </c>
      <c r="D168" t="str">
        <f t="shared" si="2"/>
        <v>Hawk kit compl. seal packing Ø16 NHPD 120bar</v>
      </c>
      <c r="E168" s="57"/>
      <c r="F168" t="s">
        <v>330</v>
      </c>
    </row>
    <row r="169" spans="2:6" x14ac:dyDescent="0.2">
      <c r="B169">
        <v>53904854</v>
      </c>
      <c r="C169" t="s">
        <v>845</v>
      </c>
      <c r="D169" t="str">
        <f t="shared" si="2"/>
        <v>Hawk kit compl. seal packing Ø16 NHPD 120bar</v>
      </c>
      <c r="E169" s="57"/>
      <c r="F169" t="s">
        <v>330</v>
      </c>
    </row>
    <row r="170" spans="2:6" x14ac:dyDescent="0.2">
      <c r="B170">
        <v>53904760</v>
      </c>
      <c r="C170" t="s">
        <v>846</v>
      </c>
      <c r="D170" t="str">
        <f t="shared" si="2"/>
        <v>Hawk kit check valve complete NHPD</v>
      </c>
      <c r="E170" s="57"/>
      <c r="F170" t="s">
        <v>330</v>
      </c>
    </row>
    <row r="171" spans="2:6" x14ac:dyDescent="0.2">
      <c r="B171">
        <v>53904782</v>
      </c>
      <c r="C171" t="s">
        <v>847</v>
      </c>
      <c r="D171" t="str">
        <f t="shared" si="2"/>
        <v>Hawk kit 260190 ceramic piston Ø16 (NHD)</v>
      </c>
      <c r="E171" s="57"/>
      <c r="F171" t="s">
        <v>330</v>
      </c>
    </row>
    <row r="172" spans="2:6" x14ac:dyDescent="0.2">
      <c r="B172">
        <v>53904620</v>
      </c>
      <c r="C172" t="s">
        <v>848</v>
      </c>
      <c r="D172" t="str">
        <f t="shared" si="2"/>
        <v>Hawk kit 260826 oil seal NHD</v>
      </c>
      <c r="E172" s="57"/>
      <c r="F172" t="s">
        <v>330</v>
      </c>
    </row>
    <row r="173" spans="2:6" x14ac:dyDescent="0.2">
      <c r="B173">
        <v>53904814</v>
      </c>
      <c r="C173" t="s">
        <v>849</v>
      </c>
      <c r="D173" t="str">
        <f t="shared" si="2"/>
        <v>Hawk kit manifold Ø16 NHPD 150bar</v>
      </c>
      <c r="E173" s="57"/>
      <c r="F173" t="s">
        <v>330</v>
      </c>
    </row>
    <row r="174" spans="2:6" x14ac:dyDescent="0.2">
      <c r="B174">
        <v>53904856</v>
      </c>
      <c r="C174" t="s">
        <v>850</v>
      </c>
      <c r="D174" t="str">
        <f t="shared" si="2"/>
        <v>Hawk kit compl. seal packing Ø16 NHPD 150bar</v>
      </c>
      <c r="E174" s="57"/>
      <c r="F174" t="s">
        <v>330</v>
      </c>
    </row>
    <row r="175" spans="2:6" x14ac:dyDescent="0.2">
      <c r="B175">
        <v>53904910</v>
      </c>
      <c r="C175" t="s">
        <v>851</v>
      </c>
      <c r="D175" t="str">
        <f t="shared" si="2"/>
        <v>Hawk kit "V" seals Ø16 NHPD 150bar</v>
      </c>
      <c r="E175" s="57"/>
      <c r="F175" t="s">
        <v>330</v>
      </c>
    </row>
  </sheetData>
  <sortState xmlns:xlrd2="http://schemas.microsoft.com/office/spreadsheetml/2017/richdata2" ref="B119:B166">
    <sortCondition ref="B119:B166"/>
  </sortState>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17</vt:i4>
      </vt:variant>
    </vt:vector>
  </HeadingPairs>
  <TitlesOfParts>
    <vt:vector size="22" baseType="lpstr">
      <vt:lpstr>Onderdelen HD pompen</vt:lpstr>
      <vt:lpstr>Tekeningen</vt:lpstr>
      <vt:lpstr>Hulpblad</vt:lpstr>
      <vt:lpstr>HD pompen</vt:lpstr>
      <vt:lpstr>Onderdelen</vt:lpstr>
      <vt:lpstr>'Onderdelen HD pompen'!Afdrukbereik</vt:lpstr>
      <vt:lpstr>APP</vt:lpstr>
      <vt:lpstr>Danfoss</vt:lpstr>
      <vt:lpstr>EV</vt:lpstr>
      <vt:lpstr>Hawk</vt:lpstr>
      <vt:lpstr>HFR</vt:lpstr>
      <vt:lpstr>KE</vt:lpstr>
      <vt:lpstr>KF</vt:lpstr>
      <vt:lpstr>MXT</vt:lpstr>
      <vt:lpstr>NHDP</vt:lpstr>
      <vt:lpstr>NLT</vt:lpstr>
      <vt:lpstr>NMT</vt:lpstr>
      <vt:lpstr>PAH</vt:lpstr>
      <vt:lpstr>PAHT</vt:lpstr>
      <vt:lpstr>Pratissoli</vt:lpstr>
      <vt:lpstr>XLT</vt:lpstr>
      <vt:lpstr>XXT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André van den Berg</dc:creator>
  <cp:lastModifiedBy>Nicole Schelling | Van der Ende Group</cp:lastModifiedBy>
  <cp:lastPrinted>2026-01-22T16:09:26Z</cp:lastPrinted>
  <dcterms:created xsi:type="dcterms:W3CDTF">2024-12-13T07:49:33Z</dcterms:created>
  <dcterms:modified xsi:type="dcterms:W3CDTF">2026-04-28T12:26:47Z</dcterms:modified>
</cp:coreProperties>
</file>